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ickinson0-my.sharepoint.com/personal/erfle_dickinson_edu/Documents/Documents/newdocuments/word/research/ExcelGraphics/Math/Book/AllFiles/"/>
    </mc:Choice>
  </mc:AlternateContent>
  <xr:revisionPtr revIDLastSave="206" documentId="8_{53E14B0A-CE6B-42F3-B3E8-72D83E6AB8DA}" xr6:coauthVersionLast="45" xr6:coauthVersionMax="45" xr10:uidLastSave="{26719DCA-AE39-4552-BF26-CA1BE929EF7C}"/>
  <bookViews>
    <workbookView xWindow="-120" yWindow="-120" windowWidth="29040" windowHeight="15840" xr2:uid="{00000000-000D-0000-FFFF-FFFF00000000}"/>
  </bookViews>
  <sheets>
    <sheet name="Triangles from Lines" sheetId="1" r:id="rId1"/>
    <sheet name="Polygon Vertices" sheetId="2" r:id="rId2"/>
  </sheets>
  <definedNames>
    <definedName name="j">'Triangles from Lines'!$Q$3</definedName>
    <definedName name="k">'Triangles from Lines'!$V$3</definedName>
    <definedName name="n">'Triangles from Lines'!$K$1</definedName>
    <definedName name="v">'Triangles from Lines'!$R$4</definedName>
    <definedName name="w">'Triangles from Lines'!$W$4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34" i="1" l="1"/>
  <c r="AQ34" i="1"/>
  <c r="AC4" i="1" l="1"/>
  <c r="AC6" i="1"/>
  <c r="Z8" i="1"/>
  <c r="AA8" i="1"/>
  <c r="Z9" i="1"/>
  <c r="AA9" i="1"/>
  <c r="Z10" i="1"/>
  <c r="AA10" i="1"/>
  <c r="Z11" i="1"/>
  <c r="AA11" i="1"/>
  <c r="AC11" i="1"/>
  <c r="AC14" i="1" s="1"/>
  <c r="Z12" i="1"/>
  <c r="AA12" i="1"/>
  <c r="Z13" i="1"/>
  <c r="AA13" i="1"/>
  <c r="Z14" i="1"/>
  <c r="AA14" i="1"/>
  <c r="Z15" i="1"/>
  <c r="AA15" i="1"/>
  <c r="Z16" i="1"/>
  <c r="AA16" i="1"/>
  <c r="Z17" i="1"/>
  <c r="AA17" i="1"/>
  <c r="Z18" i="1"/>
  <c r="AA18" i="1"/>
  <c r="Z19" i="1"/>
  <c r="AA19" i="1"/>
  <c r="Z20" i="1"/>
  <c r="AA20" i="1"/>
  <c r="Z21" i="1"/>
  <c r="AA21" i="1"/>
  <c r="Z22" i="1"/>
  <c r="AA22" i="1"/>
  <c r="Z23" i="1"/>
  <c r="AA23" i="1"/>
  <c r="Z24" i="1"/>
  <c r="AA24" i="1"/>
  <c r="Z25" i="1"/>
  <c r="AA25" i="1"/>
  <c r="Z26" i="1"/>
  <c r="AA26" i="1"/>
  <c r="Z27" i="1"/>
  <c r="AA27" i="1"/>
  <c r="Z28" i="1"/>
  <c r="AA28" i="1"/>
  <c r="Z29" i="1"/>
  <c r="AA29" i="1"/>
  <c r="AE8" i="1" l="1"/>
  <c r="AD8" i="1"/>
  <c r="AD11" i="1"/>
  <c r="AC9" i="1"/>
  <c r="AD9" i="1" s="1"/>
  <c r="AE14" i="1"/>
  <c r="AC17" i="1"/>
  <c r="AD14" i="1"/>
  <c r="AC15" i="1"/>
  <c r="AC12" i="1"/>
  <c r="AE12" i="1" s="1"/>
  <c r="AE11" i="1"/>
  <c r="AE9" i="1" l="1"/>
  <c r="AD17" i="1"/>
  <c r="AE17" i="1"/>
  <c r="AC20" i="1"/>
  <c r="AC18" i="1"/>
  <c r="AD12" i="1"/>
  <c r="C3" i="1"/>
  <c r="AD20" i="1" l="1"/>
  <c r="AE20" i="1"/>
  <c r="AC23" i="1"/>
  <c r="AC21" i="1"/>
  <c r="B3" i="1"/>
  <c r="B4" i="1"/>
  <c r="B5" i="1"/>
  <c r="B6" i="1"/>
  <c r="O7" i="1"/>
  <c r="W6" i="1" s="1"/>
  <c r="AE23" i="1" l="1"/>
  <c r="AC26" i="1"/>
  <c r="AD23" i="1"/>
  <c r="AC24" i="1"/>
  <c r="AD26" i="1" l="1"/>
  <c r="AE26" i="1"/>
  <c r="AC29" i="1"/>
  <c r="AC27" i="1"/>
  <c r="AE29" i="1" l="1"/>
  <c r="AD29" i="1"/>
  <c r="B7" i="2" l="1"/>
  <c r="C1" i="2" l="1"/>
  <c r="Y48" i="1" l="1"/>
  <c r="AC188" i="1"/>
  <c r="AC191" i="1" s="1"/>
  <c r="AC101" i="1"/>
  <c r="AC102" i="1" s="1"/>
  <c r="AC99" i="1"/>
  <c r="AC104" i="1" l="1"/>
  <c r="AC194" i="1"/>
  <c r="AC105" i="1" l="1"/>
  <c r="AC107" i="1"/>
  <c r="AC197" i="1"/>
  <c r="AC108" i="1" l="1"/>
  <c r="AC110" i="1"/>
  <c r="AC200" i="1"/>
  <c r="AC111" i="1" l="1"/>
  <c r="AC113" i="1"/>
  <c r="AC203" i="1"/>
  <c r="Z59" i="1"/>
  <c r="AC114" i="1" l="1"/>
  <c r="AC116" i="1"/>
  <c r="AC206" i="1"/>
  <c r="AP34" i="1"/>
  <c r="AO34" i="1"/>
  <c r="AC32" i="1" l="1"/>
  <c r="AC117" i="1"/>
  <c r="AC119" i="1"/>
  <c r="AC209" i="1"/>
  <c r="AC120" i="1" l="1"/>
  <c r="AC122" i="1"/>
  <c r="AC35" i="1"/>
  <c r="AC212" i="1"/>
  <c r="AJ35" i="1"/>
  <c r="AH34" i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7" i="2"/>
  <c r="C37" i="2"/>
  <c r="G37" i="2" s="1"/>
  <c r="B37" i="2"/>
  <c r="F37" i="2" s="1"/>
  <c r="C36" i="2"/>
  <c r="G36" i="2" s="1"/>
  <c r="B36" i="2"/>
  <c r="F36" i="2" s="1"/>
  <c r="C35" i="2"/>
  <c r="G35" i="2" s="1"/>
  <c r="B35" i="2"/>
  <c r="F35" i="2" s="1"/>
  <c r="C34" i="2"/>
  <c r="G34" i="2" s="1"/>
  <c r="B34" i="2"/>
  <c r="F34" i="2" s="1"/>
  <c r="C33" i="2"/>
  <c r="G33" i="2" s="1"/>
  <c r="B33" i="2"/>
  <c r="F33" i="2" s="1"/>
  <c r="C32" i="2"/>
  <c r="G32" i="2" s="1"/>
  <c r="B32" i="2"/>
  <c r="F32" i="2" s="1"/>
  <c r="C31" i="2"/>
  <c r="G31" i="2" s="1"/>
  <c r="B31" i="2"/>
  <c r="F31" i="2" s="1"/>
  <c r="C30" i="2"/>
  <c r="G30" i="2" s="1"/>
  <c r="B30" i="2"/>
  <c r="F30" i="2" s="1"/>
  <c r="C29" i="2"/>
  <c r="G29" i="2" s="1"/>
  <c r="B29" i="2"/>
  <c r="F29" i="2" s="1"/>
  <c r="C28" i="2"/>
  <c r="G28" i="2" s="1"/>
  <c r="B28" i="2"/>
  <c r="F28" i="2" s="1"/>
  <c r="C27" i="2"/>
  <c r="G27" i="2" s="1"/>
  <c r="B27" i="2"/>
  <c r="F27" i="2" s="1"/>
  <c r="C26" i="2"/>
  <c r="G26" i="2" s="1"/>
  <c r="B26" i="2"/>
  <c r="F26" i="2" s="1"/>
  <c r="C25" i="2"/>
  <c r="G25" i="2" s="1"/>
  <c r="B25" i="2"/>
  <c r="F25" i="2" s="1"/>
  <c r="C24" i="2"/>
  <c r="G24" i="2" s="1"/>
  <c r="B24" i="2"/>
  <c r="F24" i="2" s="1"/>
  <c r="C23" i="2"/>
  <c r="G23" i="2" s="1"/>
  <c r="B23" i="2"/>
  <c r="F23" i="2" s="1"/>
  <c r="C22" i="2"/>
  <c r="G22" i="2" s="1"/>
  <c r="B22" i="2"/>
  <c r="F22" i="2" s="1"/>
  <c r="C21" i="2"/>
  <c r="G21" i="2" s="1"/>
  <c r="B21" i="2"/>
  <c r="F21" i="2" s="1"/>
  <c r="C20" i="2"/>
  <c r="G20" i="2" s="1"/>
  <c r="B20" i="2"/>
  <c r="F20" i="2" s="1"/>
  <c r="C19" i="2"/>
  <c r="G19" i="2" s="1"/>
  <c r="B19" i="2"/>
  <c r="F19" i="2" s="1"/>
  <c r="C18" i="2"/>
  <c r="G18" i="2" s="1"/>
  <c r="B18" i="2"/>
  <c r="F18" i="2" s="1"/>
  <c r="C17" i="2"/>
  <c r="G17" i="2" s="1"/>
  <c r="B17" i="2"/>
  <c r="F17" i="2" s="1"/>
  <c r="C16" i="2"/>
  <c r="G16" i="2" s="1"/>
  <c r="B16" i="2"/>
  <c r="F16" i="2" s="1"/>
  <c r="C15" i="2"/>
  <c r="G15" i="2" s="1"/>
  <c r="B15" i="2"/>
  <c r="F15" i="2" s="1"/>
  <c r="C14" i="2"/>
  <c r="G14" i="2" s="1"/>
  <c r="B14" i="2"/>
  <c r="F14" i="2" s="1"/>
  <c r="C13" i="2"/>
  <c r="G13" i="2" s="1"/>
  <c r="B13" i="2"/>
  <c r="F13" i="2" s="1"/>
  <c r="C12" i="2"/>
  <c r="G12" i="2" s="1"/>
  <c r="B12" i="2"/>
  <c r="F12" i="2" s="1"/>
  <c r="C11" i="2"/>
  <c r="G11" i="2" s="1"/>
  <c r="B11" i="2"/>
  <c r="F11" i="2" s="1"/>
  <c r="C10" i="2"/>
  <c r="G10" i="2" s="1"/>
  <c r="B10" i="2"/>
  <c r="F10" i="2" s="1"/>
  <c r="C9" i="2"/>
  <c r="G9" i="2" s="1"/>
  <c r="B9" i="2"/>
  <c r="F9" i="2" s="1"/>
  <c r="C8" i="2"/>
  <c r="G8" i="2" s="1"/>
  <c r="B8" i="2"/>
  <c r="F8" i="2" s="1"/>
  <c r="C7" i="2"/>
  <c r="G7" i="2" s="1"/>
  <c r="F7" i="2"/>
  <c r="Z36" i="1" l="1"/>
  <c r="Z33" i="1"/>
  <c r="Z30" i="1"/>
  <c r="AA38" i="1"/>
  <c r="AA35" i="1"/>
  <c r="AA32" i="1"/>
  <c r="Z38" i="1"/>
  <c r="Z35" i="1"/>
  <c r="Z32" i="1"/>
  <c r="AA36" i="1"/>
  <c r="AA33" i="1"/>
  <c r="AA30" i="1"/>
  <c r="AA37" i="1"/>
  <c r="AA34" i="1"/>
  <c r="AA31" i="1"/>
  <c r="Z37" i="1"/>
  <c r="AD15" i="1" s="1"/>
  <c r="Z34" i="1"/>
  <c r="Z31" i="1"/>
  <c r="Z64" i="1"/>
  <c r="AC123" i="1"/>
  <c r="AC125" i="1"/>
  <c r="AC38" i="1"/>
  <c r="AC215" i="1"/>
  <c r="Z68" i="1"/>
  <c r="Z143" i="1"/>
  <c r="AA215" i="1"/>
  <c r="Z203" i="1"/>
  <c r="Z107" i="1"/>
  <c r="AA224" i="1"/>
  <c r="AA135" i="1"/>
  <c r="Z248" i="1"/>
  <c r="AA168" i="1"/>
  <c r="AA66" i="1"/>
  <c r="AA196" i="1"/>
  <c r="Z99" i="1"/>
  <c r="Z204" i="1"/>
  <c r="AA110" i="1"/>
  <c r="Z240" i="1"/>
  <c r="Z201" i="1"/>
  <c r="AA157" i="1"/>
  <c r="AA106" i="1"/>
  <c r="Z258" i="1"/>
  <c r="Z219" i="1"/>
  <c r="AA181" i="1"/>
  <c r="AA131" i="1"/>
  <c r="Z78" i="1"/>
  <c r="Z237" i="1"/>
  <c r="AA199" i="1"/>
  <c r="AA154" i="1"/>
  <c r="AA103" i="1"/>
  <c r="AA68" i="1"/>
  <c r="Z90" i="1"/>
  <c r="AA111" i="1"/>
  <c r="AA133" i="1"/>
  <c r="Z155" i="1"/>
  <c r="AA176" i="1"/>
  <c r="Z198" i="1"/>
  <c r="AA219" i="1"/>
  <c r="AA241" i="1"/>
  <c r="Z263" i="1"/>
  <c r="AA91" i="1"/>
  <c r="Z113" i="1"/>
  <c r="AA134" i="1"/>
  <c r="Z156" i="1"/>
  <c r="AA65" i="1"/>
  <c r="Z87" i="1"/>
  <c r="AA108" i="1"/>
  <c r="AA130" i="1"/>
  <c r="Z152" i="1"/>
  <c r="AA173" i="1"/>
  <c r="Z195" i="1"/>
  <c r="AA216" i="1"/>
  <c r="AA238" i="1"/>
  <c r="Z260" i="1"/>
  <c r="AA249" i="1"/>
  <c r="AA217" i="1"/>
  <c r="Z185" i="1"/>
  <c r="AA143" i="1"/>
  <c r="AA100" i="1"/>
  <c r="Z259" i="1"/>
  <c r="Z241" i="1"/>
  <c r="Z223" i="1"/>
  <c r="Z205" i="1"/>
  <c r="Z187" i="1"/>
  <c r="Z169" i="1"/>
  <c r="Z151" i="1"/>
  <c r="Z133" i="1"/>
  <c r="Z115" i="1"/>
  <c r="Z97" i="1"/>
  <c r="Z79" i="1"/>
  <c r="Z92" i="1"/>
  <c r="AA177" i="1"/>
  <c r="Z110" i="1"/>
  <c r="Z254" i="1"/>
  <c r="Z176" i="1"/>
  <c r="Z74" i="1"/>
  <c r="AA197" i="1"/>
  <c r="AA102" i="1"/>
  <c r="AA222" i="1"/>
  <c r="Z135" i="1"/>
  <c r="AA247" i="1"/>
  <c r="Z168" i="1"/>
  <c r="Z257" i="1"/>
  <c r="AA178" i="1"/>
  <c r="Z75" i="1"/>
  <c r="AA226" i="1"/>
  <c r="AA188" i="1"/>
  <c r="Z140" i="1"/>
  <c r="Z89" i="1"/>
  <c r="Z246" i="1"/>
  <c r="Z207" i="1"/>
  <c r="AA164" i="1"/>
  <c r="AA113" i="1"/>
  <c r="Z264" i="1"/>
  <c r="Z225" i="1"/>
  <c r="Z186" i="1"/>
  <c r="AA138" i="1"/>
  <c r="AA85" i="1"/>
  <c r="AA75" i="1"/>
  <c r="AA97" i="1"/>
  <c r="Z119" i="1"/>
  <c r="AA140" i="1"/>
  <c r="Z162" i="1"/>
  <c r="AA183" i="1"/>
  <c r="AA205" i="1"/>
  <c r="Z227" i="1"/>
  <c r="AA248" i="1"/>
  <c r="Z77" i="1"/>
  <c r="AA98" i="1"/>
  <c r="Z120" i="1"/>
  <c r="AA141" i="1"/>
  <c r="AA163" i="1"/>
  <c r="AA72" i="1"/>
  <c r="AA94" i="1"/>
  <c r="Z116" i="1"/>
  <c r="AA137" i="1"/>
  <c r="Z159" i="1"/>
  <c r="AA180" i="1"/>
  <c r="AA202" i="1"/>
  <c r="Z224" i="1"/>
  <c r="AA245" i="1"/>
  <c r="Z66" i="1"/>
  <c r="Z239" i="1"/>
  <c r="AA206" i="1"/>
  <c r="AA172" i="1"/>
  <c r="Z129" i="1"/>
  <c r="Z86" i="1"/>
  <c r="Z253" i="1"/>
  <c r="Z235" i="1"/>
  <c r="Z217" i="1"/>
  <c r="Z199" i="1"/>
  <c r="Z181" i="1"/>
  <c r="Z163" i="1"/>
  <c r="Z145" i="1"/>
  <c r="Z127" i="1"/>
  <c r="Z109" i="1"/>
  <c r="Z91" i="1"/>
  <c r="Z73" i="1"/>
  <c r="AA242" i="1"/>
  <c r="AA190" i="1"/>
  <c r="AA240" i="1"/>
  <c r="AA160" i="1"/>
  <c r="AA262" i="1"/>
  <c r="AA185" i="1"/>
  <c r="AA84" i="1"/>
  <c r="Z210" i="1"/>
  <c r="AA117" i="1"/>
  <c r="AA235" i="1"/>
  <c r="Z150" i="1"/>
  <c r="Z243" i="1"/>
  <c r="AA161" i="1"/>
  <c r="AA258" i="1"/>
  <c r="Z221" i="1"/>
  <c r="Z182" i="1"/>
  <c r="Z132" i="1"/>
  <c r="Z81" i="1"/>
  <c r="AA229" i="1"/>
  <c r="AA74" i="1"/>
  <c r="Z215" i="1"/>
  <c r="Z125" i="1"/>
  <c r="AA236" i="1"/>
  <c r="AA153" i="1"/>
  <c r="AA261" i="1"/>
  <c r="Z183" i="1"/>
  <c r="AA82" i="1"/>
  <c r="AA208" i="1"/>
  <c r="Z117" i="1"/>
  <c r="Z218" i="1"/>
  <c r="Z128" i="1"/>
  <c r="AA246" i="1"/>
  <c r="AA207" i="1"/>
  <c r="AA167" i="1"/>
  <c r="Z114" i="1"/>
  <c r="AA264" i="1"/>
  <c r="AA225" i="1"/>
  <c r="AA186" i="1"/>
  <c r="AA139" i="1"/>
  <c r="AA88" i="1"/>
  <c r="AA244" i="1"/>
  <c r="AA204" i="1"/>
  <c r="Z164" i="1"/>
  <c r="Z111" i="1"/>
  <c r="Z65" i="1"/>
  <c r="AA86" i="1"/>
  <c r="Z108" i="1"/>
  <c r="AA129" i="1"/>
  <c r="AA151" i="1"/>
  <c r="Z173" i="1"/>
  <c r="AA194" i="1"/>
  <c r="Z216" i="1"/>
  <c r="AA237" i="1"/>
  <c r="AA259" i="1"/>
  <c r="AA87" i="1"/>
  <c r="AA109" i="1"/>
  <c r="Z131" i="1"/>
  <c r="AA152" i="1"/>
  <c r="Z174" i="1"/>
  <c r="AA83" i="1"/>
  <c r="Z105" i="1"/>
  <c r="AA126" i="1"/>
  <c r="AA148" i="1"/>
  <c r="Z170" i="1"/>
  <c r="AA191" i="1"/>
  <c r="Z213" i="1"/>
  <c r="AA234" i="1"/>
  <c r="AA256" i="1"/>
  <c r="AA254" i="1"/>
  <c r="Z222" i="1"/>
  <c r="AA189" i="1"/>
  <c r="AA150" i="1"/>
  <c r="AA107" i="1"/>
  <c r="Z262" i="1"/>
  <c r="Z244" i="1"/>
  <c r="Z226" i="1"/>
  <c r="Z208" i="1"/>
  <c r="Z190" i="1"/>
  <c r="Z172" i="1"/>
  <c r="Z154" i="1"/>
  <c r="Z136" i="1"/>
  <c r="Z118" i="1"/>
  <c r="Z100" i="1"/>
  <c r="Z82" i="1"/>
  <c r="AA64" i="1"/>
  <c r="Z161" i="1"/>
  <c r="AA142" i="1"/>
  <c r="AA67" i="1"/>
  <c r="AA221" i="1"/>
  <c r="Z146" i="1"/>
  <c r="AA175" i="1"/>
  <c r="AA239" i="1"/>
  <c r="AA156" i="1"/>
  <c r="AA257" i="1"/>
  <c r="AA179" i="1"/>
  <c r="AA77" i="1"/>
  <c r="Z101" i="1"/>
  <c r="Z144" i="1"/>
  <c r="AA187" i="1"/>
  <c r="AA230" i="1"/>
  <c r="AA80" i="1"/>
  <c r="AA123" i="1"/>
  <c r="Z167" i="1"/>
  <c r="Z98" i="1"/>
  <c r="Z141" i="1"/>
  <c r="AA184" i="1"/>
  <c r="AA227" i="1"/>
  <c r="AA73" i="1"/>
  <c r="AA200" i="1"/>
  <c r="Z122" i="1"/>
  <c r="Z250" i="1"/>
  <c r="Z214" i="1"/>
  <c r="Z178" i="1"/>
  <c r="Z142" i="1"/>
  <c r="Z106" i="1"/>
  <c r="Z70" i="1"/>
  <c r="AA203" i="1"/>
  <c r="Z236" i="1"/>
  <c r="AA182" i="1"/>
  <c r="AA92" i="1"/>
  <c r="AA149" i="1"/>
  <c r="AA232" i="1"/>
  <c r="Z147" i="1"/>
  <c r="Z251" i="1"/>
  <c r="AA171" i="1"/>
  <c r="AA104" i="1"/>
  <c r="AA147" i="1"/>
  <c r="Z234" i="1"/>
  <c r="Z84" i="1"/>
  <c r="AA127" i="1"/>
  <c r="AA101" i="1"/>
  <c r="AA144" i="1"/>
  <c r="Z231" i="1"/>
  <c r="AA195" i="1"/>
  <c r="Z247" i="1"/>
  <c r="Z175" i="1"/>
  <c r="Z103" i="1"/>
  <c r="Z255" i="1"/>
  <c r="AA250" i="1"/>
  <c r="Z197" i="1"/>
  <c r="AA132" i="1"/>
  <c r="AA253" i="1"/>
  <c r="AA124" i="1"/>
  <c r="AA213" i="1"/>
  <c r="AA121" i="1"/>
  <c r="AA231" i="1"/>
  <c r="AA146" i="1"/>
  <c r="Z72" i="1"/>
  <c r="AA115" i="1"/>
  <c r="AA158" i="1"/>
  <c r="AA201" i="1"/>
  <c r="Z245" i="1"/>
  <c r="Z95" i="1"/>
  <c r="Z138" i="1"/>
  <c r="Z69" i="1"/>
  <c r="AA112" i="1"/>
  <c r="AA155" i="1"/>
  <c r="AA198" i="1"/>
  <c r="Z242" i="1"/>
  <c r="AA243" i="1"/>
  <c r="Z179" i="1"/>
  <c r="Z93" i="1"/>
  <c r="Z238" i="1"/>
  <c r="Z202" i="1"/>
  <c r="Z166" i="1"/>
  <c r="Z130" i="1"/>
  <c r="Z94" i="1"/>
  <c r="AA125" i="1"/>
  <c r="AA210" i="1"/>
  <c r="Z153" i="1"/>
  <c r="AA81" i="1"/>
  <c r="AA233" i="1"/>
  <c r="AA96" i="1"/>
  <c r="Z200" i="1"/>
  <c r="Z104" i="1"/>
  <c r="AA218" i="1"/>
  <c r="AA128" i="1"/>
  <c r="AA79" i="1"/>
  <c r="AA122" i="1"/>
  <c r="AA165" i="1"/>
  <c r="Z209" i="1"/>
  <c r="Z252" i="1"/>
  <c r="Z102" i="1"/>
  <c r="AA145" i="1"/>
  <c r="AA76" i="1"/>
  <c r="AA119" i="1"/>
  <c r="AA162" i="1"/>
  <c r="Z206" i="1"/>
  <c r="Z249" i="1"/>
  <c r="Z233" i="1"/>
  <c r="Z165" i="1"/>
  <c r="AA78" i="1"/>
  <c r="Z232" i="1"/>
  <c r="Z196" i="1"/>
  <c r="Z160" i="1"/>
  <c r="Z124" i="1"/>
  <c r="Z88" i="1"/>
  <c r="AA228" i="1"/>
  <c r="Z171" i="1"/>
  <c r="AA99" i="1"/>
  <c r="Z230" i="1"/>
  <c r="AA214" i="1"/>
  <c r="Z71" i="1"/>
  <c r="AA193" i="1"/>
  <c r="Z96" i="1"/>
  <c r="Z212" i="1"/>
  <c r="AA120" i="1"/>
  <c r="Z83" i="1"/>
  <c r="Z126" i="1"/>
  <c r="AA169" i="1"/>
  <c r="AA212" i="1"/>
  <c r="AA255" i="1"/>
  <c r="AA105" i="1"/>
  <c r="Z149" i="1"/>
  <c r="Z80" i="1"/>
  <c r="Z123" i="1"/>
  <c r="AA166" i="1"/>
  <c r="AA209" i="1"/>
  <c r="AA252" i="1"/>
  <c r="Z228" i="1"/>
  <c r="Z158" i="1"/>
  <c r="AA71" i="1"/>
  <c r="Z229" i="1"/>
  <c r="Z193" i="1"/>
  <c r="Z157" i="1"/>
  <c r="Z121" i="1"/>
  <c r="Z85" i="1"/>
  <c r="Z189" i="1"/>
  <c r="AA118" i="1"/>
  <c r="Z261" i="1"/>
  <c r="Z192" i="1"/>
  <c r="Z194" i="1"/>
  <c r="AA251" i="1"/>
  <c r="AA174" i="1"/>
  <c r="AA70" i="1"/>
  <c r="AA192" i="1"/>
  <c r="AA95" i="1"/>
  <c r="AA93" i="1"/>
  <c r="Z137" i="1"/>
  <c r="Z180" i="1"/>
  <c r="AA223" i="1"/>
  <c r="AA69" i="1"/>
  <c r="AA116" i="1"/>
  <c r="AA159" i="1"/>
  <c r="AA90" i="1"/>
  <c r="Z134" i="1"/>
  <c r="Z177" i="1"/>
  <c r="AA220" i="1"/>
  <c r="AA263" i="1"/>
  <c r="AA211" i="1"/>
  <c r="AA136" i="1"/>
  <c r="Z256" i="1"/>
  <c r="Z220" i="1"/>
  <c r="Z184" i="1"/>
  <c r="Z148" i="1"/>
  <c r="Z112" i="1"/>
  <c r="Z76" i="1"/>
  <c r="AA89" i="1"/>
  <c r="Z191" i="1"/>
  <c r="AA170" i="1"/>
  <c r="Z188" i="1"/>
  <c r="AA260" i="1"/>
  <c r="AA114" i="1"/>
  <c r="Z211" i="1"/>
  <c r="Z139" i="1"/>
  <c r="Z67" i="1"/>
  <c r="AL66" i="1"/>
  <c r="AL60" i="1"/>
  <c r="AL54" i="1"/>
  <c r="AL48" i="1"/>
  <c r="AL42" i="1"/>
  <c r="AL65" i="1"/>
  <c r="AL59" i="1"/>
  <c r="AL53" i="1"/>
  <c r="AL47" i="1"/>
  <c r="AL41" i="1"/>
  <c r="AL40" i="1"/>
  <c r="AL63" i="1"/>
  <c r="AL57" i="1"/>
  <c r="AL51" i="1"/>
  <c r="AL45" i="1"/>
  <c r="AL68" i="1"/>
  <c r="AL56" i="1"/>
  <c r="AL44" i="1"/>
  <c r="AL61" i="1"/>
  <c r="AL49" i="1"/>
  <c r="AL64" i="1"/>
  <c r="AL58" i="1"/>
  <c r="AL52" i="1"/>
  <c r="AL46" i="1"/>
  <c r="AL39" i="1"/>
  <c r="AL62" i="1"/>
  <c r="AL50" i="1"/>
  <c r="AL38" i="1"/>
  <c r="AL67" i="1"/>
  <c r="AL55" i="1"/>
  <c r="AL43" i="1"/>
  <c r="AJ34" i="1"/>
  <c r="AI44" i="1" s="1"/>
  <c r="AD24" i="1" l="1"/>
  <c r="AE27" i="1"/>
  <c r="AE21" i="1"/>
  <c r="AE18" i="1"/>
  <c r="AE15" i="1"/>
  <c r="AD18" i="1"/>
  <c r="AM44" i="1"/>
  <c r="AO44" i="1" s="1"/>
  <c r="AQ44" i="1"/>
  <c r="AE24" i="1"/>
  <c r="AD21" i="1"/>
  <c r="AD27" i="1"/>
  <c r="AE122" i="1"/>
  <c r="AD122" i="1"/>
  <c r="AE35" i="1"/>
  <c r="AD212" i="1"/>
  <c r="AD120" i="1"/>
  <c r="AE38" i="1"/>
  <c r="AD38" i="1"/>
  <c r="AD188" i="1"/>
  <c r="AD108" i="1"/>
  <c r="AE203" i="1"/>
  <c r="AE119" i="1"/>
  <c r="AD200" i="1"/>
  <c r="AD116" i="1"/>
  <c r="AJ39" i="1"/>
  <c r="AI40" i="1"/>
  <c r="AE206" i="1"/>
  <c r="AE32" i="1"/>
  <c r="AE194" i="1"/>
  <c r="AE110" i="1"/>
  <c r="AE209" i="1"/>
  <c r="AI51" i="1"/>
  <c r="AD206" i="1"/>
  <c r="AD32" i="1"/>
  <c r="AE197" i="1"/>
  <c r="AE113" i="1"/>
  <c r="AD209" i="1"/>
  <c r="AE114" i="1"/>
  <c r="AD203" i="1"/>
  <c r="AD119" i="1"/>
  <c r="AD35" i="1"/>
  <c r="AD197" i="1"/>
  <c r="AD113" i="1"/>
  <c r="AD111" i="1"/>
  <c r="AD194" i="1"/>
  <c r="AD110" i="1"/>
  <c r="AJ51" i="1"/>
  <c r="AD117" i="1"/>
  <c r="AE117" i="1"/>
  <c r="AE191" i="1"/>
  <c r="AE107" i="1"/>
  <c r="AJ54" i="1"/>
  <c r="AD191" i="1"/>
  <c r="AD107" i="1"/>
  <c r="AI38" i="1"/>
  <c r="AI59" i="1"/>
  <c r="AE212" i="1"/>
  <c r="AE120" i="1"/>
  <c r="AE188" i="1"/>
  <c r="AE108" i="1"/>
  <c r="AD114" i="1"/>
  <c r="AE111" i="1"/>
  <c r="AE200" i="1"/>
  <c r="AE116" i="1"/>
  <c r="AE125" i="1"/>
  <c r="AC126" i="1"/>
  <c r="AC128" i="1"/>
  <c r="AD125" i="1"/>
  <c r="AC41" i="1"/>
  <c r="AE41" i="1" s="1"/>
  <c r="AE123" i="1"/>
  <c r="AD123" i="1"/>
  <c r="AD215" i="1"/>
  <c r="AE215" i="1"/>
  <c r="AC218" i="1"/>
  <c r="AJ45" i="1"/>
  <c r="AI52" i="1"/>
  <c r="AJ62" i="1"/>
  <c r="AJ61" i="1"/>
  <c r="AJ40" i="1"/>
  <c r="AI64" i="1"/>
  <c r="AJ58" i="1"/>
  <c r="AI63" i="1"/>
  <c r="AI55" i="1"/>
  <c r="AJ50" i="1"/>
  <c r="AJ65" i="1"/>
  <c r="AJ48" i="1"/>
  <c r="AJ38" i="1"/>
  <c r="AI41" i="1"/>
  <c r="AI48" i="1"/>
  <c r="AI58" i="1"/>
  <c r="AI39" i="1"/>
  <c r="AI43" i="1"/>
  <c r="AI56" i="1"/>
  <c r="AJ66" i="1"/>
  <c r="AJ52" i="1"/>
  <c r="AJ43" i="1"/>
  <c r="AI50" i="1"/>
  <c r="AJ42" i="1"/>
  <c r="AJ49" i="1"/>
  <c r="AI42" i="1"/>
  <c r="AJ44" i="1"/>
  <c r="AJ68" i="1"/>
  <c r="AJ63" i="1"/>
  <c r="AJ60" i="1"/>
  <c r="AI62" i="1"/>
  <c r="AJ41" i="1"/>
  <c r="AJ57" i="1"/>
  <c r="AI54" i="1"/>
  <c r="AI47" i="1"/>
  <c r="AI45" i="1"/>
  <c r="AJ59" i="1"/>
  <c r="AJ64" i="1"/>
  <c r="AI61" i="1"/>
  <c r="AI67" i="1"/>
  <c r="AI68" i="1"/>
  <c r="AJ53" i="1"/>
  <c r="AI60" i="1"/>
  <c r="AI49" i="1"/>
  <c r="AI66" i="1"/>
  <c r="AI57" i="1"/>
  <c r="AJ46" i="1"/>
  <c r="AJ47" i="1"/>
  <c r="AI53" i="1"/>
  <c r="AJ55" i="1"/>
  <c r="AJ56" i="1"/>
  <c r="AJ67" i="1"/>
  <c r="AI46" i="1"/>
  <c r="AI65" i="1"/>
  <c r="AN68" i="1" l="1"/>
  <c r="AP68" i="1" s="1"/>
  <c r="AR68" i="1"/>
  <c r="AN61" i="1"/>
  <c r="AP61" i="1" s="1"/>
  <c r="AR61" i="1"/>
  <c r="AN57" i="1"/>
  <c r="AP57" i="1" s="1"/>
  <c r="AR57" i="1"/>
  <c r="AN52" i="1"/>
  <c r="AP52" i="1" s="1"/>
  <c r="AR52" i="1"/>
  <c r="AM48" i="1"/>
  <c r="AO48" i="1" s="1"/>
  <c r="AQ48" i="1"/>
  <c r="AM55" i="1"/>
  <c r="AO55" i="1" s="1"/>
  <c r="AQ55" i="1"/>
  <c r="AN62" i="1"/>
  <c r="AP62" i="1" s="1"/>
  <c r="AR62" i="1"/>
  <c r="AN51" i="1"/>
  <c r="AP51" i="1" s="1"/>
  <c r="AR51" i="1"/>
  <c r="AN67" i="1"/>
  <c r="AP67" i="1" s="1"/>
  <c r="AR67" i="1"/>
  <c r="AN43" i="1"/>
  <c r="AP43" i="1" s="1"/>
  <c r="AR43" i="1"/>
  <c r="AM61" i="1"/>
  <c r="AO61" i="1" s="1"/>
  <c r="AQ61" i="1"/>
  <c r="AM49" i="1"/>
  <c r="AO49" i="1" s="1"/>
  <c r="AQ49" i="1"/>
  <c r="AN64" i="1"/>
  <c r="AP64" i="1" s="1"/>
  <c r="AR64" i="1"/>
  <c r="AN41" i="1"/>
  <c r="AP41" i="1" s="1"/>
  <c r="AR41" i="1"/>
  <c r="AM42" i="1"/>
  <c r="AO42" i="1" s="1"/>
  <c r="AQ42" i="1"/>
  <c r="AN66" i="1"/>
  <c r="AP66" i="1" s="1"/>
  <c r="AR66" i="1"/>
  <c r="AM41" i="1"/>
  <c r="AO41" i="1" s="1"/>
  <c r="AQ41" i="1"/>
  <c r="AM63" i="1"/>
  <c r="AO63" i="1" s="1"/>
  <c r="AQ63" i="1"/>
  <c r="AM52" i="1"/>
  <c r="AO52" i="1" s="1"/>
  <c r="AQ52" i="1"/>
  <c r="AN54" i="1"/>
  <c r="AP54" i="1" s="1"/>
  <c r="AR54" i="1"/>
  <c r="AM54" i="1"/>
  <c r="AO54" i="1" s="1"/>
  <c r="AQ54" i="1"/>
  <c r="AN50" i="1"/>
  <c r="AP50" i="1" s="1"/>
  <c r="AR50" i="1"/>
  <c r="AN44" i="1"/>
  <c r="AP44" i="1" s="1"/>
  <c r="AR44" i="1"/>
  <c r="AM60" i="1"/>
  <c r="AO60" i="1" s="1"/>
  <c r="AQ60" i="1"/>
  <c r="AN59" i="1"/>
  <c r="AP59" i="1" s="1"/>
  <c r="AR59" i="1"/>
  <c r="AM62" i="1"/>
  <c r="AO62" i="1" s="1"/>
  <c r="AQ62" i="1"/>
  <c r="AN49" i="1"/>
  <c r="AP49" i="1" s="1"/>
  <c r="AR49" i="1"/>
  <c r="AM56" i="1"/>
  <c r="AO56" i="1" s="1"/>
  <c r="AQ56" i="1"/>
  <c r="AN38" i="1"/>
  <c r="AP38" i="1" s="1"/>
  <c r="AR38" i="1"/>
  <c r="AN58" i="1"/>
  <c r="AP58" i="1" s="1"/>
  <c r="AR58" i="1"/>
  <c r="AN45" i="1"/>
  <c r="AP45" i="1" s="1"/>
  <c r="AR45" i="1"/>
  <c r="AM67" i="1"/>
  <c r="AO67" i="1" s="1"/>
  <c r="AQ67" i="1"/>
  <c r="AN56" i="1"/>
  <c r="AP56" i="1" s="1"/>
  <c r="AR56" i="1"/>
  <c r="AN55" i="1"/>
  <c r="AP55" i="1" s="1"/>
  <c r="AR55" i="1"/>
  <c r="AM65" i="1"/>
  <c r="AO65" i="1" s="1"/>
  <c r="AQ65" i="1"/>
  <c r="AN53" i="1"/>
  <c r="AP53" i="1" s="1"/>
  <c r="AR53" i="1"/>
  <c r="AN60" i="1"/>
  <c r="AP60" i="1" s="1"/>
  <c r="AR60" i="1"/>
  <c r="AN42" i="1"/>
  <c r="AP42" i="1" s="1"/>
  <c r="AR42" i="1"/>
  <c r="AM43" i="1"/>
  <c r="AO43" i="1" s="1"/>
  <c r="AQ43" i="1"/>
  <c r="AN48" i="1"/>
  <c r="AP48" i="1" s="1"/>
  <c r="AR48" i="1"/>
  <c r="AM64" i="1"/>
  <c r="AO64" i="1" s="1"/>
  <c r="AQ64" i="1"/>
  <c r="AM59" i="1"/>
  <c r="AO59" i="1" s="1"/>
  <c r="AQ59" i="1"/>
  <c r="AM51" i="1"/>
  <c r="AO51" i="1" s="1"/>
  <c r="AQ51" i="1"/>
  <c r="AM40" i="1"/>
  <c r="AO40" i="1" s="1"/>
  <c r="AQ40" i="1"/>
  <c r="AM57" i="1"/>
  <c r="AO57" i="1" s="1"/>
  <c r="AQ57" i="1"/>
  <c r="AM58" i="1"/>
  <c r="AO58" i="1" s="1"/>
  <c r="AQ58" i="1"/>
  <c r="AM66" i="1"/>
  <c r="AO66" i="1" s="1"/>
  <c r="AQ66" i="1"/>
  <c r="AM53" i="1"/>
  <c r="AO53" i="1" s="1"/>
  <c r="AQ53" i="1"/>
  <c r="AN47" i="1"/>
  <c r="AP47" i="1" s="1"/>
  <c r="AR47" i="1"/>
  <c r="AM45" i="1"/>
  <c r="AO45" i="1" s="1"/>
  <c r="AQ45" i="1"/>
  <c r="AM46" i="1"/>
  <c r="AO46" i="1" s="1"/>
  <c r="AQ46" i="1"/>
  <c r="AN46" i="1"/>
  <c r="AP46" i="1" s="1"/>
  <c r="AR46" i="1"/>
  <c r="AM68" i="1"/>
  <c r="AO68" i="1" s="1"/>
  <c r="AQ68" i="1"/>
  <c r="AM47" i="1"/>
  <c r="AO47" i="1" s="1"/>
  <c r="AQ47" i="1"/>
  <c r="AN63" i="1"/>
  <c r="AP63" i="1" s="1"/>
  <c r="AR63" i="1"/>
  <c r="AM50" i="1"/>
  <c r="AO50" i="1" s="1"/>
  <c r="AQ50" i="1"/>
  <c r="AM39" i="1"/>
  <c r="AO39" i="1" s="1"/>
  <c r="AQ39" i="1"/>
  <c r="AN65" i="1"/>
  <c r="AP65" i="1" s="1"/>
  <c r="AR65" i="1"/>
  <c r="AN40" i="1"/>
  <c r="AP40" i="1" s="1"/>
  <c r="AR40" i="1"/>
  <c r="AM38" i="1"/>
  <c r="AO38" i="1" s="1"/>
  <c r="AQ38" i="1"/>
  <c r="AN39" i="1"/>
  <c r="AP39" i="1" s="1"/>
  <c r="AR39" i="1"/>
  <c r="AD41" i="1"/>
  <c r="AC44" i="1"/>
  <c r="AD44" i="1" s="1"/>
  <c r="AE128" i="1"/>
  <c r="AD128" i="1"/>
  <c r="AC129" i="1"/>
  <c r="AC131" i="1"/>
  <c r="AD126" i="1"/>
  <c r="AE126" i="1"/>
  <c r="AD218" i="1"/>
  <c r="AE218" i="1"/>
  <c r="AC221" i="1"/>
  <c r="AE44" i="1" l="1"/>
  <c r="AD129" i="1"/>
  <c r="AE129" i="1"/>
  <c r="AC132" i="1"/>
  <c r="AC134" i="1"/>
  <c r="AE131" i="1"/>
  <c r="AD131" i="1"/>
  <c r="AC47" i="1"/>
  <c r="AC224" i="1"/>
  <c r="AD221" i="1"/>
  <c r="AE221" i="1"/>
  <c r="AC50" i="1" l="1"/>
  <c r="AE50" i="1" s="1"/>
  <c r="AD47" i="1"/>
  <c r="AC137" i="1"/>
  <c r="AD134" i="1"/>
  <c r="AC135" i="1"/>
  <c r="AE134" i="1"/>
  <c r="AE47" i="1"/>
  <c r="AE132" i="1"/>
  <c r="AD132" i="1"/>
  <c r="AC227" i="1"/>
  <c r="AD224" i="1"/>
  <c r="AE224" i="1"/>
  <c r="AE135" i="1" l="1"/>
  <c r="AD135" i="1"/>
  <c r="AD137" i="1"/>
  <c r="AE137" i="1"/>
  <c r="AC138" i="1"/>
  <c r="AC140" i="1"/>
  <c r="AD50" i="1"/>
  <c r="AC53" i="1"/>
  <c r="AE53" i="1" s="1"/>
  <c r="AC230" i="1"/>
  <c r="AD227" i="1"/>
  <c r="AE227" i="1"/>
  <c r="AD53" i="1" l="1"/>
  <c r="AE140" i="1"/>
  <c r="AC141" i="1"/>
  <c r="AC143" i="1"/>
  <c r="AD140" i="1"/>
  <c r="AE138" i="1"/>
  <c r="AD138" i="1"/>
  <c r="AC56" i="1"/>
  <c r="AE56" i="1" s="1"/>
  <c r="AD230" i="1"/>
  <c r="AC233" i="1"/>
  <c r="AE230" i="1"/>
  <c r="AD56" i="1" l="1"/>
  <c r="AD143" i="1"/>
  <c r="AC144" i="1"/>
  <c r="AE143" i="1"/>
  <c r="AC146" i="1"/>
  <c r="AC59" i="1"/>
  <c r="AE59" i="1" s="1"/>
  <c r="AE141" i="1"/>
  <c r="AD141" i="1"/>
  <c r="AE233" i="1"/>
  <c r="AC236" i="1"/>
  <c r="AD233" i="1"/>
  <c r="AD59" i="1" l="1"/>
  <c r="AD146" i="1"/>
  <c r="AC147" i="1"/>
  <c r="AC149" i="1"/>
  <c r="AE146" i="1"/>
  <c r="AC62" i="1"/>
  <c r="AE62" i="1" s="1"/>
  <c r="AE144" i="1"/>
  <c r="AD144" i="1"/>
  <c r="AC239" i="1"/>
  <c r="AE236" i="1"/>
  <c r="AD236" i="1"/>
  <c r="AC65" i="1" l="1"/>
  <c r="AD65" i="1" s="1"/>
  <c r="AC150" i="1"/>
  <c r="AE149" i="1"/>
  <c r="AC152" i="1"/>
  <c r="AD149" i="1"/>
  <c r="AE147" i="1"/>
  <c r="AD147" i="1"/>
  <c r="AD62" i="1"/>
  <c r="AE239" i="1"/>
  <c r="AD239" i="1"/>
  <c r="AC242" i="1"/>
  <c r="AC155" i="1" l="1"/>
  <c r="AD152" i="1"/>
  <c r="AE152" i="1"/>
  <c r="AC153" i="1"/>
  <c r="AD150" i="1"/>
  <c r="AE150" i="1"/>
  <c r="AC68" i="1"/>
  <c r="AE68" i="1" s="1"/>
  <c r="AE65" i="1"/>
  <c r="AD242" i="1"/>
  <c r="AC245" i="1"/>
  <c r="AE242" i="1"/>
  <c r="AD68" i="1" l="1"/>
  <c r="AD153" i="1"/>
  <c r="AE153" i="1"/>
  <c r="AC71" i="1"/>
  <c r="AD71" i="1" s="1"/>
  <c r="AC158" i="1"/>
  <c r="AC156" i="1"/>
  <c r="AE155" i="1"/>
  <c r="AD155" i="1"/>
  <c r="AD245" i="1"/>
  <c r="AE245" i="1"/>
  <c r="AC248" i="1"/>
  <c r="AE71" i="1" l="1"/>
  <c r="AE156" i="1"/>
  <c r="AD156" i="1"/>
  <c r="AC159" i="1"/>
  <c r="AE158" i="1"/>
  <c r="AC161" i="1"/>
  <c r="AD158" i="1"/>
  <c r="AC74" i="1"/>
  <c r="AE248" i="1"/>
  <c r="AC251" i="1"/>
  <c r="AD248" i="1"/>
  <c r="AD161" i="1" l="1"/>
  <c r="AE161" i="1"/>
  <c r="AC164" i="1"/>
  <c r="AC162" i="1"/>
  <c r="AD159" i="1"/>
  <c r="AE159" i="1"/>
  <c r="AE74" i="1"/>
  <c r="AC77" i="1"/>
  <c r="AD74" i="1"/>
  <c r="AE251" i="1"/>
  <c r="AC254" i="1"/>
  <c r="AD251" i="1"/>
  <c r="AE162" i="1" l="1"/>
  <c r="AD162" i="1"/>
  <c r="AE77" i="1"/>
  <c r="AC80" i="1"/>
  <c r="AD77" i="1"/>
  <c r="AC165" i="1"/>
  <c r="AC167" i="1"/>
  <c r="AE164" i="1"/>
  <c r="AD164" i="1"/>
  <c r="AE254" i="1"/>
  <c r="AC257" i="1"/>
  <c r="AD254" i="1"/>
  <c r="AC83" i="1" l="1"/>
  <c r="AE80" i="1"/>
  <c r="AD80" i="1"/>
  <c r="AC168" i="1"/>
  <c r="AE167" i="1"/>
  <c r="AC170" i="1"/>
  <c r="AD167" i="1"/>
  <c r="AD165" i="1"/>
  <c r="AE165" i="1"/>
  <c r="AC260" i="1"/>
  <c r="AD257" i="1"/>
  <c r="AE257" i="1"/>
  <c r="AC173" i="1" l="1"/>
  <c r="AE170" i="1"/>
  <c r="AC171" i="1"/>
  <c r="AD170" i="1"/>
  <c r="AC86" i="1"/>
  <c r="AD83" i="1"/>
  <c r="AE83" i="1"/>
  <c r="AE168" i="1"/>
  <c r="AD168" i="1"/>
  <c r="AE260" i="1"/>
  <c r="AC263" i="1"/>
  <c r="AD260" i="1"/>
  <c r="AD171" i="1" l="1"/>
  <c r="AE171" i="1"/>
  <c r="AC89" i="1"/>
  <c r="AE86" i="1"/>
  <c r="AD86" i="1"/>
  <c r="AC176" i="1"/>
  <c r="AC174" i="1"/>
  <c r="AE173" i="1"/>
  <c r="AD173" i="1"/>
  <c r="AD263" i="1"/>
  <c r="AE263" i="1"/>
  <c r="AC266" i="1"/>
  <c r="AC92" i="1" l="1"/>
  <c r="AE89" i="1"/>
  <c r="AD89" i="1"/>
  <c r="AC177" i="1"/>
  <c r="AC179" i="1"/>
  <c r="AE176" i="1"/>
  <c r="AD176" i="1"/>
  <c r="AD174" i="1"/>
  <c r="AE174" i="1"/>
  <c r="AC269" i="1"/>
  <c r="AD266" i="1"/>
  <c r="AE266" i="1"/>
  <c r="AC95" i="1" l="1"/>
  <c r="AE92" i="1"/>
  <c r="AD92" i="1"/>
  <c r="AE179" i="1"/>
  <c r="AC182" i="1"/>
  <c r="AC180" i="1"/>
  <c r="AD179" i="1"/>
  <c r="AD177" i="1"/>
  <c r="AE177" i="1"/>
  <c r="AD269" i="1"/>
  <c r="AC272" i="1"/>
  <c r="AE269" i="1"/>
  <c r="AD98" i="1"/>
  <c r="AE98" i="1"/>
  <c r="AE180" i="1" l="1"/>
  <c r="AD180" i="1"/>
  <c r="AC183" i="1"/>
  <c r="AC185" i="1"/>
  <c r="AE182" i="1"/>
  <c r="AD182" i="1"/>
  <c r="AE95" i="1"/>
  <c r="AD95" i="1"/>
  <c r="AD272" i="1"/>
  <c r="AE272" i="1"/>
  <c r="AC275" i="1"/>
  <c r="AD101" i="1"/>
  <c r="AE101" i="1"/>
  <c r="AD99" i="1"/>
  <c r="AE99" i="1"/>
  <c r="AE185" i="1" l="1"/>
  <c r="AD185" i="1"/>
  <c r="AC186" i="1"/>
  <c r="AE183" i="1"/>
  <c r="AD183" i="1"/>
  <c r="AD275" i="1"/>
  <c r="AE275" i="1"/>
  <c r="AE104" i="1"/>
  <c r="AD104" i="1"/>
  <c r="AD102" i="1"/>
  <c r="AE102" i="1"/>
  <c r="AD186" i="1" l="1"/>
  <c r="AE186" i="1"/>
  <c r="AE105" i="1"/>
  <c r="AD105" i="1"/>
  <c r="AC207" i="1" l="1"/>
  <c r="AC195" i="1" l="1"/>
  <c r="AD195" i="1" s="1"/>
  <c r="AD207" i="1"/>
  <c r="AE207" i="1"/>
  <c r="AC189" i="1"/>
  <c r="AC204" i="1"/>
  <c r="AC216" i="1"/>
  <c r="AC228" i="1"/>
  <c r="AC213" i="1"/>
  <c r="AC234" i="1"/>
  <c r="AC192" i="1"/>
  <c r="AC255" i="1"/>
  <c r="AC249" i="1"/>
  <c r="AC225" i="1"/>
  <c r="AC264" i="1"/>
  <c r="AC246" i="1"/>
  <c r="AC258" i="1"/>
  <c r="AC267" i="1"/>
  <c r="AC270" i="1"/>
  <c r="AC273" i="1"/>
  <c r="AC276" i="1"/>
  <c r="AC219" i="1"/>
  <c r="AC252" i="1"/>
  <c r="AC222" i="1"/>
  <c r="AC198" i="1"/>
  <c r="AC261" i="1"/>
  <c r="AC231" i="1"/>
  <c r="AC210" i="1"/>
  <c r="AC237" i="1"/>
  <c r="AC243" i="1"/>
  <c r="AC201" i="1"/>
  <c r="AC240" i="1"/>
  <c r="AE195" i="1" l="1"/>
  <c r="AD231" i="1"/>
  <c r="AE231" i="1"/>
  <c r="AD237" i="1"/>
  <c r="AE237" i="1"/>
  <c r="AD252" i="1"/>
  <c r="AE252" i="1"/>
  <c r="AD267" i="1"/>
  <c r="AE267" i="1"/>
  <c r="AD225" i="1"/>
  <c r="AE225" i="1"/>
  <c r="AD228" i="1"/>
  <c r="AE228" i="1"/>
  <c r="AE210" i="1"/>
  <c r="AD210" i="1"/>
  <c r="AD219" i="1"/>
  <c r="AE219" i="1"/>
  <c r="AE258" i="1"/>
  <c r="AD258" i="1"/>
  <c r="AE249" i="1"/>
  <c r="AD249" i="1"/>
  <c r="AE216" i="1"/>
  <c r="AD216" i="1"/>
  <c r="AD276" i="1"/>
  <c r="AE276" i="1"/>
  <c r="AE255" i="1"/>
  <c r="AD255" i="1"/>
  <c r="AE204" i="1"/>
  <c r="AD204" i="1"/>
  <c r="AE240" i="1"/>
  <c r="AD240" i="1"/>
  <c r="AD261" i="1"/>
  <c r="AE261" i="1"/>
  <c r="AE273" i="1"/>
  <c r="AD273" i="1"/>
  <c r="AE192" i="1"/>
  <c r="AD192" i="1"/>
  <c r="AD189" i="1"/>
  <c r="AE189" i="1"/>
  <c r="AD201" i="1"/>
  <c r="AE201" i="1"/>
  <c r="AE198" i="1"/>
  <c r="AD198" i="1"/>
  <c r="AD246" i="1"/>
  <c r="AE246" i="1"/>
  <c r="AD234" i="1"/>
  <c r="AE234" i="1"/>
  <c r="AE243" i="1"/>
  <c r="AD243" i="1"/>
  <c r="AE222" i="1"/>
  <c r="AD222" i="1"/>
  <c r="AD270" i="1"/>
  <c r="AE270" i="1"/>
  <c r="AD264" i="1"/>
  <c r="AE264" i="1"/>
  <c r="AD213" i="1"/>
  <c r="AE213" i="1"/>
  <c r="AC90" i="1" l="1"/>
  <c r="AE90" i="1" s="1"/>
  <c r="AC30" i="1"/>
  <c r="AD30" i="1" s="1"/>
  <c r="AC45" i="1"/>
  <c r="AD45" i="1" s="1"/>
  <c r="AC48" i="1"/>
  <c r="AD48" i="1" s="1"/>
  <c r="AC66" i="1"/>
  <c r="AD66" i="1" s="1"/>
  <c r="AC72" i="1"/>
  <c r="AE72" i="1" s="1"/>
  <c r="AC75" i="1"/>
  <c r="AE75" i="1" s="1"/>
  <c r="AC60" i="1"/>
  <c r="AD60" i="1" s="1"/>
  <c r="AC81" i="1"/>
  <c r="AE81" i="1" s="1"/>
  <c r="AC78" i="1"/>
  <c r="AE78" i="1" s="1"/>
  <c r="AC96" i="1"/>
  <c r="AE96" i="1" s="1"/>
  <c r="AC84" i="1"/>
  <c r="AE84" i="1" s="1"/>
  <c r="AC33" i="1"/>
  <c r="AE33" i="1" s="1"/>
  <c r="AC87" i="1"/>
  <c r="AE87" i="1" s="1"/>
  <c r="AC69" i="1"/>
  <c r="AE69" i="1" s="1"/>
  <c r="AC42" i="1"/>
  <c r="AD42" i="1" s="1"/>
  <c r="AC36" i="1"/>
  <c r="AE36" i="1" s="1"/>
  <c r="AC57" i="1"/>
  <c r="AD57" i="1" s="1"/>
  <c r="AC51" i="1"/>
  <c r="AD51" i="1" s="1"/>
  <c r="AC39" i="1"/>
  <c r="AD39" i="1" s="1"/>
  <c r="AC93" i="1"/>
  <c r="AE93" i="1" s="1"/>
  <c r="AC54" i="1"/>
  <c r="AD54" i="1" s="1"/>
  <c r="AC63" i="1"/>
  <c r="AE63" i="1" s="1"/>
  <c r="O8" i="1"/>
  <c r="W7" i="1" s="1"/>
  <c r="W8" i="1" s="1"/>
  <c r="J3" i="1"/>
  <c r="AD93" i="1" l="1"/>
  <c r="AE57" i="1"/>
  <c r="AE42" i="1"/>
  <c r="AD33" i="1"/>
  <c r="AD81" i="1"/>
  <c r="AE66" i="1"/>
  <c r="AE30" i="1"/>
  <c r="AE54" i="1"/>
  <c r="AE39" i="1"/>
  <c r="AD87" i="1"/>
  <c r="AD96" i="1"/>
  <c r="AD75" i="1"/>
  <c r="AE45" i="1"/>
  <c r="AD63" i="1"/>
  <c r="AE51" i="1"/>
  <c r="AD36" i="1"/>
  <c r="AD69" i="1"/>
  <c r="AD84" i="1"/>
  <c r="AD78" i="1"/>
  <c r="AE60" i="1"/>
  <c r="AD72" i="1"/>
  <c r="AE48" i="1"/>
  <c r="AD90" i="1"/>
  <c r="J4" i="1"/>
  <c r="J5" i="1" l="1"/>
</calcChain>
</file>

<file path=xl/sharedStrings.xml><?xml version="1.0" encoding="utf-8"?>
<sst xmlns="http://schemas.openxmlformats.org/spreadsheetml/2006/main" count="98" uniqueCount="76">
  <si>
    <t>n sides</t>
  </si>
  <si>
    <t>starting point</t>
  </si>
  <si>
    <t>x</t>
  </si>
  <si>
    <t>k</t>
  </si>
  <si>
    <t>y</t>
  </si>
  <si>
    <t>clockwise 1, counterclockwise-1</t>
  </si>
  <si>
    <t>label</t>
  </si>
  <si>
    <t>Starting point (=pi()/2 starts at (0,1) and 0 starts at (1,0))</t>
  </si>
  <si>
    <t>1 if counting clockwise, -1 if counterclockwise</t>
  </si>
  <si>
    <t>expansion factor</t>
  </si>
  <si>
    <t>show labels</t>
  </si>
  <si>
    <t>Since rest is piecewise linear circle is as well.</t>
  </si>
  <si>
    <t>Show circle</t>
  </si>
  <si>
    <t>this area is used to create the small numbered vertices image</t>
  </si>
  <si>
    <t>Show lines</t>
  </si>
  <si>
    <t>single lines</t>
  </si>
  <si>
    <t xml:space="preserve">Once in B3, hold down shift key and use right arrow to move to J3 then down arrow to J28. </t>
  </si>
  <si>
    <t xml:space="preserve">Return to Excel and click on cell B2, use down arrow to go to B3. </t>
  </si>
  <si>
    <t>Click Paste Special, Picture (Enhanced Metafile).</t>
  </si>
  <si>
    <t xml:space="preserve">This will produce an image without borders. </t>
  </si>
  <si>
    <t xml:space="preserve">(If you have borders, you included column K and/or row 29). </t>
  </si>
  <si>
    <t xml:space="preserve">To copy the above image to Word, open a Word document. </t>
  </si>
  <si>
    <t>Once image is highlighted, click Copy (or CtrlC). Go to Word. Click the arrow beneath Paste.</t>
  </si>
  <si>
    <t xml:space="preserve">If you want to include the black border, highlight A2:L30 and follow instructions 4 and 5. </t>
  </si>
  <si>
    <t>For simplicity the first two lines use vertex 0 = (0, 1).</t>
  </si>
  <si>
    <r>
      <t>Line 1 is 0 to</t>
    </r>
    <r>
      <rPr>
        <b/>
        <i/>
        <sz val="14"/>
        <color theme="1"/>
        <rFont val="Calibri"/>
        <family val="2"/>
        <scheme val="minor"/>
      </rPr>
      <t xml:space="preserve"> j</t>
    </r>
    <r>
      <rPr>
        <b/>
        <sz val="14"/>
        <color theme="1"/>
        <rFont val="Calibri"/>
        <family val="2"/>
        <scheme val="minor"/>
      </rPr>
      <t>=</t>
    </r>
  </si>
  <si>
    <r>
      <t xml:space="preserve">Line 2 is 0 to </t>
    </r>
    <r>
      <rPr>
        <b/>
        <i/>
        <sz val="14"/>
        <color theme="1"/>
        <rFont val="Calibri"/>
        <family val="2"/>
        <scheme val="minor"/>
      </rPr>
      <t>k</t>
    </r>
    <r>
      <rPr>
        <b/>
        <sz val="14"/>
        <color theme="1"/>
        <rFont val="Calibri"/>
        <family val="2"/>
        <scheme val="minor"/>
      </rPr>
      <t>=</t>
    </r>
  </si>
  <si>
    <r>
      <rPr>
        <b/>
        <i/>
        <sz val="14"/>
        <color theme="1"/>
        <rFont val="Calibri"/>
        <family val="2"/>
        <scheme val="minor"/>
      </rPr>
      <t>j</t>
    </r>
    <r>
      <rPr>
        <b/>
        <sz val="14"/>
        <color theme="1"/>
        <rFont val="Calibri"/>
        <family val="2"/>
        <scheme val="minor"/>
      </rPr>
      <t xml:space="preserve"> = 1, …, </t>
    </r>
    <r>
      <rPr>
        <b/>
        <i/>
        <sz val="1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>-1.</t>
    </r>
  </si>
  <si>
    <r>
      <t>1</t>
    </r>
    <r>
      <rPr>
        <b/>
        <vertAlign val="superscript"/>
        <sz val="14"/>
        <color theme="1"/>
        <rFont val="Calibri"/>
        <family val="2"/>
        <scheme val="minor"/>
      </rPr>
      <t>st</t>
    </r>
    <r>
      <rPr>
        <b/>
        <sz val="14"/>
        <color theme="1"/>
        <rFont val="Calibri"/>
        <family val="2"/>
        <scheme val="minor"/>
      </rPr>
      <t xml:space="preserve"> vertex, </t>
    </r>
    <r>
      <rPr>
        <b/>
        <i/>
        <sz val="14"/>
        <color theme="1"/>
        <rFont val="Calibri"/>
        <family val="2"/>
        <scheme val="minor"/>
      </rPr>
      <t>v</t>
    </r>
    <r>
      <rPr>
        <b/>
        <sz val="14"/>
        <color theme="1"/>
        <rFont val="Calibri"/>
        <family val="2"/>
        <scheme val="minor"/>
      </rPr>
      <t xml:space="preserve"> = </t>
    </r>
  </si>
  <si>
    <t>Line 3:</t>
  </si>
  <si>
    <r>
      <t>2</t>
    </r>
    <r>
      <rPr>
        <b/>
        <vertAlign val="superscript"/>
        <sz val="14"/>
        <color theme="1"/>
        <rFont val="Calibri"/>
        <family val="2"/>
        <scheme val="minor"/>
      </rPr>
      <t>nd</t>
    </r>
    <r>
      <rPr>
        <b/>
        <sz val="14"/>
        <color theme="1"/>
        <rFont val="Calibri"/>
        <family val="2"/>
        <scheme val="minor"/>
      </rPr>
      <t xml:space="preserve"> vertex, </t>
    </r>
    <r>
      <rPr>
        <b/>
        <i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 xml:space="preserve"> = </t>
    </r>
  </si>
  <si>
    <r>
      <rPr>
        <b/>
        <i/>
        <sz val="14"/>
        <color theme="1"/>
        <rFont val="Calibri"/>
        <family val="2"/>
        <scheme val="minor"/>
      </rPr>
      <t>k</t>
    </r>
    <r>
      <rPr>
        <b/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</rPr>
      <t xml:space="preserve">≠ </t>
    </r>
    <r>
      <rPr>
        <b/>
        <i/>
        <sz val="14"/>
        <color theme="1"/>
        <rFont val="Calibri"/>
        <family val="2"/>
      </rPr>
      <t>j</t>
    </r>
    <r>
      <rPr>
        <b/>
        <sz val="14"/>
        <color theme="1"/>
        <rFont val="Calibri"/>
        <family val="2"/>
      </rPr>
      <t xml:space="preserve">, </t>
    </r>
    <r>
      <rPr>
        <b/>
        <i/>
        <sz val="14"/>
        <color theme="1"/>
        <rFont val="Calibri"/>
        <family val="2"/>
      </rPr>
      <t>k</t>
    </r>
    <r>
      <rPr>
        <b/>
        <sz val="14"/>
        <color theme="1"/>
        <rFont val="Calibri"/>
        <family val="2"/>
      </rPr>
      <t xml:space="preserve"> = 1, …, </t>
    </r>
    <r>
      <rPr>
        <b/>
        <i/>
        <sz val="14"/>
        <color theme="1"/>
        <rFont val="Calibri"/>
        <family val="2"/>
      </rPr>
      <t>n</t>
    </r>
    <r>
      <rPr>
        <b/>
        <sz val="14"/>
        <color theme="1"/>
        <rFont val="Calibri"/>
        <family val="2"/>
      </rPr>
      <t>-1</t>
    </r>
    <r>
      <rPr>
        <b/>
        <sz val="14"/>
        <color theme="1"/>
        <rFont val="Calibri"/>
        <family val="2"/>
        <scheme val="minor"/>
      </rPr>
      <t>.</t>
    </r>
  </si>
  <si>
    <r>
      <rPr>
        <b/>
        <i/>
        <sz val="13"/>
        <color theme="1"/>
        <rFont val="Calibri"/>
        <family val="2"/>
        <scheme val="minor"/>
      </rPr>
      <t xml:space="preserve">Note: </t>
    </r>
    <r>
      <rPr>
        <b/>
        <sz val="13"/>
        <color theme="1"/>
        <rFont val="Calibri"/>
        <family val="2"/>
        <scheme val="minor"/>
      </rPr>
      <t>The third line need not include</t>
    </r>
    <r>
      <rPr>
        <b/>
        <i/>
        <sz val="13"/>
        <color theme="1"/>
        <rFont val="Calibri"/>
        <family val="2"/>
        <scheme val="minor"/>
      </rPr>
      <t xml:space="preserve"> j </t>
    </r>
    <r>
      <rPr>
        <b/>
        <sz val="13"/>
        <color theme="1"/>
        <rFont val="Calibri"/>
        <family val="2"/>
        <scheme val="minor"/>
      </rPr>
      <t xml:space="preserve">or </t>
    </r>
    <r>
      <rPr>
        <b/>
        <i/>
        <sz val="13"/>
        <color theme="1"/>
        <rFont val="Calibri"/>
        <family val="2"/>
        <scheme val="minor"/>
      </rPr>
      <t>k</t>
    </r>
    <r>
      <rPr>
        <b/>
        <sz val="13"/>
        <color theme="1"/>
        <rFont val="Calibri"/>
        <family val="2"/>
        <scheme val="minor"/>
      </rPr>
      <t xml:space="preserve">, although that is fine. </t>
    </r>
  </si>
  <si>
    <t xml:space="preserve">You can manually enter numbers in the yellow cells, or you can insert equations in those cells. </t>
  </si>
  <si>
    <t xml:space="preserve">You can write in the green area. </t>
  </si>
  <si>
    <t>= clockwise 1, counterclockwise-1</t>
  </si>
  <si>
    <r>
      <rPr>
        <b/>
        <i/>
        <sz val="14"/>
        <color theme="1"/>
        <rFont val="Calibri"/>
        <family val="2"/>
        <scheme val="minor"/>
      </rPr>
      <t>v</t>
    </r>
    <r>
      <rPr>
        <b/>
        <sz val="14"/>
        <color theme="1"/>
        <rFont val="Calibri"/>
        <family val="2"/>
        <scheme val="minor"/>
      </rPr>
      <t xml:space="preserve"> = 0, …, </t>
    </r>
    <r>
      <rPr>
        <b/>
        <i/>
        <sz val="1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>-1.</t>
    </r>
  </si>
  <si>
    <r>
      <rPr>
        <b/>
        <i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 xml:space="preserve"> ≠ </t>
    </r>
    <r>
      <rPr>
        <b/>
        <i/>
        <sz val="14"/>
        <color theme="1"/>
        <rFont val="Calibri"/>
        <family val="2"/>
        <scheme val="minor"/>
      </rPr>
      <t>v</t>
    </r>
    <r>
      <rPr>
        <b/>
        <sz val="14"/>
        <color theme="1"/>
        <rFont val="Calibri"/>
        <family val="2"/>
        <scheme val="minor"/>
      </rPr>
      <t xml:space="preserve">, </t>
    </r>
    <r>
      <rPr>
        <b/>
        <i/>
        <sz val="14"/>
        <color theme="1"/>
        <rFont val="Calibri"/>
        <family val="2"/>
        <scheme val="minor"/>
      </rPr>
      <t>w</t>
    </r>
    <r>
      <rPr>
        <b/>
        <sz val="14"/>
        <color theme="1"/>
        <rFont val="Calibri"/>
        <family val="2"/>
        <scheme val="minor"/>
      </rPr>
      <t xml:space="preserve"> = 0, …, </t>
    </r>
    <r>
      <rPr>
        <b/>
        <i/>
        <sz val="1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>-1.</t>
    </r>
  </si>
  <si>
    <t>Here are examples of two types of worksheets you can create using these images:</t>
  </si>
  <si>
    <t>A: Six vertex images (different or the same) on a page (to fit on page, set Top margin 0.5" and Bottom margina 0.6").</t>
  </si>
  <si>
    <t>B: Three vertex images with numbered counterparts (different or the same) on a page (to fit on page, set Top margin 0.5" and Bottom margina 0.6").</t>
  </si>
  <si>
    <t xml:space="preserve">Return to Excel and click on the image you want to copy. </t>
  </si>
  <si>
    <t>Reformat Word document to have Top margin 0.5" and bottom margin 0.6".</t>
  </si>
  <si>
    <t>Click Layout, Margins, Custom Margins, then set margins.</t>
  </si>
  <si>
    <t>If you only want the polygonal vertices (like the example starting in S3), click on the image.</t>
  </si>
  <si>
    <t>If you want both images (like the example starting in AD3), highlight I2:Q17.</t>
  </si>
  <si>
    <r>
      <t xml:space="preserve">Repeat 3-5 making sure to change </t>
    </r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 xml:space="preserve"> in A1 as necessary.</t>
    </r>
  </si>
  <si>
    <t>Note: This sheet is not password protected to make it easier to copy images.</t>
  </si>
  <si>
    <t>starting point =pi()/2 at (0,1) or 0 at (1, 0)</t>
  </si>
  <si>
    <t>The horizontal bases images in the paper can be obtained by entering =INT((n+1)/2)-1 in Q3, =n-j in V3, 1 in R4 and =n-v in W4.</t>
  </si>
  <si>
    <t xml:space="preserve">This sheet is based on the 3 values in the yellow cells above. </t>
  </si>
  <si>
    <t>The slanted bases images require even n and can be obtained by entering =n/2 in Q3, =j+2 in V3, 0 in R4 and =1 in W4.</t>
  </si>
  <si>
    <t>Copying instructions</t>
  </si>
  <si>
    <t>Images are created by defining three non-parallel lines between vertices</t>
  </si>
  <si>
    <r>
      <t xml:space="preserve">Create your own triangular patterns on regular polygons, </t>
    </r>
    <r>
      <rPr>
        <b/>
        <i/>
        <sz val="17"/>
        <color theme="1"/>
        <rFont val="Calibri"/>
        <family val="2"/>
        <scheme val="minor"/>
      </rPr>
      <t>n</t>
    </r>
  </si>
  <si>
    <r>
      <t xml:space="preserve">(2 &lt; </t>
    </r>
    <r>
      <rPr>
        <b/>
        <i/>
        <sz val="14"/>
        <color theme="1"/>
        <rFont val="Calibri"/>
        <family val="2"/>
        <scheme val="minor"/>
      </rPr>
      <t>n</t>
    </r>
    <r>
      <rPr>
        <b/>
        <sz val="14"/>
        <color theme="1"/>
        <rFont val="Calibri"/>
        <family val="2"/>
        <scheme val="minor"/>
      </rPr>
      <t xml:space="preserve"> &lt; 32)</t>
    </r>
  </si>
  <si>
    <t>SHOW</t>
  </si>
  <si>
    <t>Parameter values</t>
  </si>
  <si>
    <t>Circle</t>
  </si>
  <si>
    <t>Vertex #'s</t>
  </si>
  <si>
    <t>= c = n - b - a</t>
  </si>
  <si>
    <r>
      <rPr>
        <i/>
        <sz val="12"/>
        <rFont val="Calibri"/>
        <family val="2"/>
        <scheme val="minor"/>
      </rPr>
      <t>= s</t>
    </r>
    <r>
      <rPr>
        <sz val="12"/>
        <rFont val="Calibri"/>
        <family val="2"/>
        <scheme val="minor"/>
      </rPr>
      <t xml:space="preserve">, The line </t>
    </r>
    <r>
      <rPr>
        <i/>
        <sz val="12"/>
        <rFont val="Calibri"/>
        <family val="2"/>
        <scheme val="minor"/>
      </rPr>
      <t>vw</t>
    </r>
    <r>
      <rPr>
        <sz val="12"/>
        <rFont val="Calibri"/>
        <family val="2"/>
        <scheme val="minor"/>
      </rPr>
      <t xml:space="preserve"> is parallel to 0</t>
    </r>
    <r>
      <rPr>
        <i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 xml:space="preserve"> with </t>
    </r>
    <r>
      <rPr>
        <i/>
        <sz val="12"/>
        <rFont val="Calibri"/>
        <family val="2"/>
        <scheme val="minor"/>
      </rPr>
      <t>s</t>
    </r>
    <r>
      <rPr>
        <sz val="12"/>
        <rFont val="Calibri"/>
        <family val="2"/>
        <scheme val="minor"/>
      </rPr>
      <t xml:space="preserve"> = MOD(</t>
    </r>
    <r>
      <rPr>
        <i/>
        <sz val="12"/>
        <rFont val="Calibri"/>
        <family val="2"/>
        <scheme val="minor"/>
      </rPr>
      <t>w</t>
    </r>
    <r>
      <rPr>
        <sz val="12"/>
        <rFont val="Calibri"/>
        <family val="2"/>
        <scheme val="minor"/>
      </rPr>
      <t>+</t>
    </r>
    <r>
      <rPr>
        <i/>
        <sz val="12"/>
        <rFont val="Calibri"/>
        <family val="2"/>
        <scheme val="minor"/>
      </rPr>
      <t>v</t>
    </r>
    <r>
      <rPr>
        <sz val="12"/>
        <rFont val="Calibri"/>
        <family val="2"/>
        <scheme val="minor"/>
      </rPr>
      <t>,</t>
    </r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>)</t>
    </r>
  </si>
  <si>
    <r>
      <rPr>
        <i/>
        <sz val="12"/>
        <rFont val="Calibri"/>
        <family val="2"/>
        <scheme val="minor"/>
      </rPr>
      <t>= MAX</t>
    </r>
    <r>
      <rPr>
        <sz val="12"/>
        <rFont val="Calibri"/>
        <family val="2"/>
        <scheme val="minor"/>
      </rPr>
      <t xml:space="preserve"> = MAX(|</t>
    </r>
    <r>
      <rPr>
        <i/>
        <sz val="12"/>
        <rFont val="Calibri"/>
        <family val="2"/>
        <scheme val="minor"/>
      </rPr>
      <t>j-k</t>
    </r>
    <r>
      <rPr>
        <sz val="12"/>
        <rFont val="Calibri"/>
        <family val="2"/>
        <scheme val="minor"/>
      </rPr>
      <t>|,|</t>
    </r>
    <r>
      <rPr>
        <i/>
        <sz val="12"/>
        <rFont val="Calibri"/>
        <family val="2"/>
        <scheme val="minor"/>
      </rPr>
      <t>j-s</t>
    </r>
    <r>
      <rPr>
        <sz val="12"/>
        <rFont val="Calibri"/>
        <family val="2"/>
        <scheme val="minor"/>
      </rPr>
      <t>|,|</t>
    </r>
    <r>
      <rPr>
        <i/>
        <sz val="12"/>
        <rFont val="Calibri"/>
        <family val="2"/>
        <scheme val="minor"/>
      </rPr>
      <t>s-k</t>
    </r>
    <r>
      <rPr>
        <sz val="12"/>
        <rFont val="Calibri"/>
        <family val="2"/>
        <scheme val="minor"/>
      </rPr>
      <t>|)</t>
    </r>
  </si>
  <si>
    <r>
      <rPr>
        <i/>
        <sz val="12"/>
        <rFont val="Calibri"/>
        <family val="2"/>
        <scheme val="minor"/>
      </rPr>
      <t>= a</t>
    </r>
    <r>
      <rPr>
        <sz val="12"/>
        <rFont val="Calibri"/>
        <family val="2"/>
        <scheme val="minor"/>
      </rPr>
      <t>= min(|</t>
    </r>
    <r>
      <rPr>
        <i/>
        <sz val="12"/>
        <rFont val="Calibri"/>
        <family val="2"/>
        <scheme val="minor"/>
      </rPr>
      <t>j-k</t>
    </r>
    <r>
      <rPr>
        <sz val="12"/>
        <rFont val="Calibri"/>
        <family val="2"/>
        <scheme val="minor"/>
      </rPr>
      <t>|,|</t>
    </r>
    <r>
      <rPr>
        <i/>
        <sz val="12"/>
        <rFont val="Calibri"/>
        <family val="2"/>
        <scheme val="minor"/>
      </rPr>
      <t>j-s</t>
    </r>
    <r>
      <rPr>
        <sz val="12"/>
        <rFont val="Calibri"/>
        <family val="2"/>
        <scheme val="minor"/>
      </rPr>
      <t>|,|</t>
    </r>
    <r>
      <rPr>
        <i/>
        <sz val="12"/>
        <rFont val="Calibri"/>
        <family val="2"/>
        <scheme val="minor"/>
      </rPr>
      <t>s-k</t>
    </r>
    <r>
      <rPr>
        <sz val="12"/>
        <rFont val="Calibri"/>
        <family val="2"/>
        <scheme val="minor"/>
      </rPr>
      <t>|)</t>
    </r>
  </si>
  <si>
    <r>
      <t xml:space="preserve">= </t>
    </r>
    <r>
      <rPr>
        <i/>
        <sz val="12"/>
        <rFont val="Calibri"/>
        <family val="2"/>
        <scheme val="minor"/>
      </rPr>
      <t xml:space="preserve">b </t>
    </r>
    <r>
      <rPr>
        <sz val="12"/>
        <rFont val="Calibri"/>
        <family val="2"/>
        <scheme val="minor"/>
      </rPr>
      <t xml:space="preserve">= </t>
    </r>
    <r>
      <rPr>
        <i/>
        <sz val="12"/>
        <rFont val="Calibri"/>
        <family val="2"/>
        <scheme val="minor"/>
      </rPr>
      <t>MAX - a</t>
    </r>
  </si>
  <si>
    <r>
      <rPr>
        <i/>
        <sz val="12"/>
        <rFont val="Calibri"/>
        <family val="2"/>
        <scheme val="minor"/>
      </rPr>
      <t xml:space="preserve">a, b, c </t>
    </r>
    <r>
      <rPr>
        <sz val="12"/>
        <rFont val="Calibri"/>
        <family val="2"/>
        <scheme val="minor"/>
      </rPr>
      <t xml:space="preserve">are arcs of circle summing to </t>
    </r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 xml:space="preserve"> and represent angles </t>
    </r>
    <r>
      <rPr>
        <i/>
        <sz val="12"/>
        <rFont val="Calibri"/>
        <family val="2"/>
        <scheme val="minor"/>
      </rPr>
      <t>a/n</t>
    </r>
    <r>
      <rPr>
        <sz val="12"/>
        <rFont val="Calibri"/>
        <family val="2"/>
      </rPr>
      <t>·</t>
    </r>
    <r>
      <rPr>
        <sz val="10.8"/>
        <rFont val="Calibri"/>
        <family val="2"/>
      </rPr>
      <t>180</t>
    </r>
    <r>
      <rPr>
        <sz val="12"/>
        <rFont val="Calibri"/>
        <family val="2"/>
      </rPr>
      <t>°</t>
    </r>
    <r>
      <rPr>
        <sz val="12"/>
        <rFont val="Calibri"/>
        <family val="2"/>
        <scheme val="minor"/>
      </rPr>
      <t xml:space="preserve">, </t>
    </r>
    <r>
      <rPr>
        <i/>
        <sz val="12"/>
        <rFont val="Calibri"/>
        <family val="2"/>
        <scheme val="minor"/>
      </rPr>
      <t>b/n</t>
    </r>
    <r>
      <rPr>
        <sz val="12"/>
        <rFont val="Calibri"/>
        <family val="2"/>
        <scheme val="minor"/>
      </rPr>
      <t xml:space="preserve">·180°, and </t>
    </r>
    <r>
      <rPr>
        <i/>
        <sz val="12"/>
        <rFont val="Calibri"/>
        <family val="2"/>
        <scheme val="minor"/>
      </rPr>
      <t>c/n</t>
    </r>
    <r>
      <rPr>
        <sz val="12"/>
        <rFont val="Calibri"/>
        <family val="2"/>
        <scheme val="minor"/>
      </rPr>
      <t>·180°</t>
    </r>
  </si>
  <si>
    <r>
      <rPr>
        <sz val="10"/>
        <color theme="1"/>
        <rFont val="Calibri"/>
        <family val="2"/>
        <scheme val="minor"/>
      </rPr>
      <t>To obtain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,&amp; c </t>
    </r>
    <r>
      <rPr>
        <sz val="10"/>
        <color theme="1"/>
        <rFont val="Calibri"/>
        <family val="2"/>
        <scheme val="minor"/>
      </rPr>
      <t xml:space="preserve">from </t>
    </r>
    <r>
      <rPr>
        <i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,</t>
    </r>
    <r>
      <rPr>
        <i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 xml:space="preserve">,&amp; 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:</t>
    </r>
  </si>
  <si>
    <t>Additional instructions:</t>
  </si>
  <si>
    <r>
      <t xml:space="preserve">= </t>
    </r>
    <r>
      <rPr>
        <i/>
        <sz val="12"/>
        <rFont val="Calibri"/>
        <family val="2"/>
        <scheme val="minor"/>
      </rPr>
      <t>r</t>
    </r>
    <r>
      <rPr>
        <sz val="12"/>
        <rFont val="Calibri"/>
        <family val="2"/>
        <scheme val="minor"/>
      </rPr>
      <t xml:space="preserve">, rotation factor r = 0, 1, …, </t>
    </r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>-1 using these equations</t>
    </r>
  </si>
  <si>
    <r>
      <rPr>
        <i/>
        <sz val="12"/>
        <color theme="1"/>
        <rFont val="Calibri"/>
        <family val="2"/>
        <scheme val="minor"/>
      </rPr>
      <t>j</t>
    </r>
    <r>
      <rPr>
        <sz val="12"/>
        <color theme="1"/>
        <rFont val="Calibri"/>
        <family val="2"/>
        <scheme val="minor"/>
      </rPr>
      <t>= MOD(</t>
    </r>
    <r>
      <rPr>
        <i/>
        <sz val="12"/>
        <color theme="1"/>
        <rFont val="Calibri"/>
        <family val="2"/>
        <scheme val="minor"/>
      </rPr>
      <t>j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+2</t>
    </r>
    <r>
      <rPr>
        <i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,</t>
    </r>
    <r>
      <rPr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), </t>
    </r>
    <r>
      <rPr>
        <i/>
        <sz val="12"/>
        <color theme="1"/>
        <rFont val="Calibri"/>
        <family val="2"/>
        <scheme val="minor"/>
      </rPr>
      <t>k</t>
    </r>
    <r>
      <rPr>
        <sz val="12"/>
        <color theme="1"/>
        <rFont val="Calibri"/>
        <family val="2"/>
        <scheme val="minor"/>
      </rPr>
      <t>= MOD(</t>
    </r>
    <r>
      <rPr>
        <i/>
        <sz val="12"/>
        <color theme="1"/>
        <rFont val="Calibri"/>
        <family val="2"/>
        <scheme val="minor"/>
      </rPr>
      <t>k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+2</t>
    </r>
    <r>
      <rPr>
        <i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,</t>
    </r>
    <r>
      <rPr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), v= </t>
    </r>
    <r>
      <rPr>
        <i/>
        <sz val="12"/>
        <color theme="1"/>
        <rFont val="Calibri"/>
        <family val="2"/>
        <scheme val="minor"/>
      </rPr>
      <t>v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 xml:space="preserve">, </t>
    </r>
    <r>
      <rPr>
        <i/>
        <sz val="12"/>
        <color theme="1"/>
        <rFont val="Calibri"/>
        <family val="2"/>
        <scheme val="minor"/>
      </rPr>
      <t>w</t>
    </r>
    <r>
      <rPr>
        <sz val="12"/>
        <color theme="1"/>
        <rFont val="Calibri"/>
        <family val="2"/>
        <scheme val="minor"/>
      </rPr>
      <t>= MOD(</t>
    </r>
    <r>
      <rPr>
        <i/>
        <sz val="12"/>
        <color theme="1"/>
        <rFont val="Calibri"/>
        <family val="2"/>
        <scheme val="minor"/>
      </rPr>
      <t>w</t>
    </r>
    <r>
      <rPr>
        <vertAlign val="subscript"/>
        <sz val="12"/>
        <color theme="1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+2</t>
    </r>
    <r>
      <rPr>
        <i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,</t>
    </r>
    <r>
      <rPr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>)</t>
    </r>
  </si>
  <si>
    <r>
      <t>The yellow cells have been labeled so you can refer to them by name. For example entering, = INT(</t>
    </r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 xml:space="preserve">/3) in Q3, = </t>
    </r>
    <r>
      <rPr>
        <i/>
        <sz val="12"/>
        <rFont val="Calibri"/>
        <family val="2"/>
        <scheme val="minor"/>
      </rPr>
      <t>n-j</t>
    </r>
    <r>
      <rPr>
        <sz val="12"/>
        <rFont val="Calibri"/>
        <family val="2"/>
        <scheme val="minor"/>
      </rPr>
      <t xml:space="preserve"> in V3,</t>
    </r>
  </si>
  <si>
    <r>
      <t xml:space="preserve">To create parallellograms, set </t>
    </r>
    <r>
      <rPr>
        <i/>
        <sz val="12"/>
        <rFont val="Calibri"/>
        <family val="2"/>
        <scheme val="minor"/>
      </rPr>
      <t>v</t>
    </r>
    <r>
      <rPr>
        <sz val="12"/>
        <rFont val="Calibri"/>
        <family val="2"/>
        <scheme val="minor"/>
      </rPr>
      <t xml:space="preserve">= 0 and </t>
    </r>
    <r>
      <rPr>
        <i/>
        <sz val="12"/>
        <rFont val="Calibri"/>
        <family val="2"/>
        <scheme val="minor"/>
      </rPr>
      <t>w</t>
    </r>
    <r>
      <rPr>
        <sz val="12"/>
        <rFont val="Calibri"/>
        <family val="2"/>
        <scheme val="minor"/>
      </rPr>
      <t xml:space="preserve">= </t>
    </r>
    <r>
      <rPr>
        <i/>
        <sz val="12"/>
        <rFont val="Calibri"/>
        <family val="2"/>
        <scheme val="minor"/>
      </rPr>
      <t>j</t>
    </r>
    <r>
      <rPr>
        <sz val="12"/>
        <rFont val="Calibri"/>
        <family val="2"/>
        <scheme val="minor"/>
      </rPr>
      <t>.</t>
    </r>
  </si>
  <si>
    <t>Points</t>
  </si>
  <si>
    <t xml:space="preserve"> Lines</t>
  </si>
  <si>
    <t>To rotate image:</t>
  </si>
  <si>
    <r>
      <t xml:space="preserve">1 in R4, &amp; = </t>
    </r>
    <r>
      <rPr>
        <i/>
        <sz val="12"/>
        <rFont val="Calibri"/>
        <family val="2"/>
        <scheme val="minor"/>
      </rPr>
      <t>n-v</t>
    </r>
    <r>
      <rPr>
        <sz val="12"/>
        <rFont val="Calibri"/>
        <family val="2"/>
        <scheme val="minor"/>
      </rPr>
      <t xml:space="preserve"> in W4, produces "near equilateral" isosceles </t>
    </r>
    <r>
      <rPr>
        <sz val="12"/>
        <rFont val="Segoe UI"/>
        <family val="2"/>
      </rPr>
      <t>Δ</t>
    </r>
    <r>
      <rPr>
        <sz val="12"/>
        <rFont val="Calibri"/>
        <family val="2"/>
        <scheme val="minor"/>
      </rPr>
      <t xml:space="preserve">s. These are exact when </t>
    </r>
    <r>
      <rPr>
        <i/>
        <sz val="12"/>
        <rFont val="Calibri"/>
        <family val="2"/>
        <scheme val="minor"/>
      </rPr>
      <t>n</t>
    </r>
    <r>
      <rPr>
        <sz val="12"/>
        <rFont val="Calibri"/>
        <family val="2"/>
        <scheme val="minor"/>
      </rPr>
      <t xml:space="preserve"> is divisible by 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</si>
</sst>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sz val="15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b/>
      <vertAlign val="superscript"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Arial Narrow"/>
      <family val="2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7"/>
      <color theme="1"/>
      <name val="Calibri"/>
      <family val="2"/>
      <scheme val="minor"/>
    </font>
    <font>
      <sz val="12"/>
      <name val="Calibri"/>
      <family val="2"/>
    </font>
    <font>
      <sz val="10.8"/>
      <name val="Calibri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3" borderId="0" xfId="0" applyFill="1"/>
    <xf numFmtId="0" fontId="0" fillId="0" borderId="0" xfId="0" applyAlignment="1">
      <alignment vertical="top"/>
    </xf>
    <xf numFmtId="0" fontId="0" fillId="3" borderId="0" xfId="0" applyFill="1" applyProtection="1">
      <protection hidden="1"/>
    </xf>
    <xf numFmtId="0" fontId="0" fillId="4" borderId="0" xfId="0" applyFill="1" applyProtection="1">
      <protection hidden="1"/>
    </xf>
    <xf numFmtId="0" fontId="7" fillId="3" borderId="0" xfId="0" applyFont="1" applyFill="1" applyProtection="1">
      <protection hidden="1"/>
    </xf>
    <xf numFmtId="0" fontId="0" fillId="3" borderId="0" xfId="0" applyFill="1" applyAlignment="1" applyProtection="1">
      <alignment vertical="top"/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Border="1" applyProtection="1">
      <protection locked="0" hidden="1"/>
    </xf>
    <xf numFmtId="0" fontId="2" fillId="3" borderId="0" xfId="0" applyFont="1" applyFill="1" applyProtection="1">
      <protection hidden="1"/>
    </xf>
    <xf numFmtId="0" fontId="2" fillId="3" borderId="0" xfId="0" applyFont="1" applyFill="1" applyBorder="1" applyAlignment="1" applyProtection="1">
      <alignment horizontal="right"/>
      <protection hidden="1"/>
    </xf>
    <xf numFmtId="0" fontId="2" fillId="4" borderId="0" xfId="0" applyFont="1" applyFill="1" applyProtection="1">
      <protection hidden="1"/>
    </xf>
    <xf numFmtId="0" fontId="4" fillId="4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0" fontId="3" fillId="3" borderId="0" xfId="0" quotePrefix="1" applyFont="1" applyFill="1" applyAlignment="1" applyProtection="1">
      <alignment horizontal="left" vertical="top"/>
      <protection hidden="1"/>
    </xf>
    <xf numFmtId="0" fontId="3" fillId="3" borderId="0" xfId="0" quotePrefix="1" applyFont="1" applyFill="1" applyAlignment="1" applyProtection="1">
      <alignment vertical="center"/>
      <protection hidden="1"/>
    </xf>
    <xf numFmtId="0" fontId="3" fillId="3" borderId="0" xfId="0" quotePrefix="1" applyFont="1" applyFill="1" applyAlignment="1" applyProtection="1">
      <alignment horizontal="center" vertical="center"/>
      <protection hidden="1"/>
    </xf>
    <xf numFmtId="0" fontId="3" fillId="4" borderId="0" xfId="0" applyFont="1" applyFill="1" applyProtection="1">
      <protection hidden="1"/>
    </xf>
    <xf numFmtId="0" fontId="3" fillId="3" borderId="0" xfId="0" applyFont="1" applyFill="1" applyAlignment="1" applyProtection="1">
      <alignment horizontal="left" vertical="top"/>
      <protection hidden="1"/>
    </xf>
    <xf numFmtId="0" fontId="6" fillId="3" borderId="0" xfId="0" applyFont="1" applyFill="1" applyProtection="1">
      <protection hidden="1"/>
    </xf>
    <xf numFmtId="0" fontId="2" fillId="3" borderId="0" xfId="0" applyFont="1" applyFill="1" applyAlignment="1" applyProtection="1">
      <alignment vertical="top"/>
      <protection hidden="1"/>
    </xf>
    <xf numFmtId="0" fontId="2" fillId="3" borderId="0" xfId="0" applyFont="1" applyFill="1" applyProtection="1">
      <protection locked="0" hidden="1"/>
    </xf>
    <xf numFmtId="0" fontId="7" fillId="3" borderId="0" xfId="0" applyFont="1" applyFill="1" applyAlignment="1" applyProtection="1">
      <alignment horizontal="right"/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14" fillId="3" borderId="0" xfId="0" applyFont="1" applyFill="1" applyProtection="1">
      <protection hidden="1"/>
    </xf>
    <xf numFmtId="0" fontId="16" fillId="5" borderId="0" xfId="0" applyFont="1" applyFill="1" applyProtection="1">
      <protection locked="0"/>
    </xf>
    <xf numFmtId="0" fontId="10" fillId="0" borderId="0" xfId="0" applyFont="1"/>
    <xf numFmtId="0" fontId="17" fillId="0" borderId="0" xfId="0" applyFont="1" applyAlignment="1">
      <alignment vertical="center"/>
    </xf>
    <xf numFmtId="0" fontId="16" fillId="3" borderId="0" xfId="0" applyFont="1" applyFill="1" applyProtection="1">
      <protection hidden="1"/>
    </xf>
    <xf numFmtId="0" fontId="4" fillId="3" borderId="0" xfId="0" applyFont="1" applyFill="1"/>
    <xf numFmtId="0" fontId="16" fillId="5" borderId="0" xfId="0" applyFont="1" applyFill="1" applyAlignment="1" applyProtection="1">
      <alignment horizontal="right"/>
      <protection locked="0"/>
    </xf>
    <xf numFmtId="0" fontId="19" fillId="0" borderId="0" xfId="0" applyFont="1"/>
    <xf numFmtId="0" fontId="19" fillId="0" borderId="0" xfId="0" quotePrefix="1" applyFont="1"/>
    <xf numFmtId="0" fontId="19" fillId="2" borderId="0" xfId="0" applyFont="1" applyFill="1" applyAlignment="1">
      <alignment horizontal="center"/>
    </xf>
    <xf numFmtId="0" fontId="19" fillId="0" borderId="0" xfId="0" quotePrefix="1" applyFont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 applyProtection="1">
      <alignment horizontal="center"/>
      <protection locked="0"/>
    </xf>
    <xf numFmtId="0" fontId="4" fillId="5" borderId="0" xfId="0" applyFont="1" applyFill="1" applyProtection="1">
      <protection locked="0"/>
    </xf>
    <xf numFmtId="0" fontId="21" fillId="5" borderId="0" xfId="0" applyFont="1" applyFill="1" applyProtection="1">
      <protection locked="0"/>
    </xf>
    <xf numFmtId="0" fontId="20" fillId="3" borderId="0" xfId="0" applyFont="1" applyFill="1" applyAlignment="1" applyProtection="1">
      <alignment vertical="center"/>
      <protection hidden="1"/>
    </xf>
    <xf numFmtId="0" fontId="23" fillId="3" borderId="0" xfId="0" applyFont="1" applyFill="1" applyAlignment="1" applyProtection="1">
      <alignment horizontal="right" vertical="center"/>
      <protection hidden="1"/>
    </xf>
    <xf numFmtId="0" fontId="9" fillId="3" borderId="0" xfId="0" applyFont="1" applyFill="1" applyAlignment="1" applyProtection="1">
      <alignment horizontal="right" vertical="top"/>
      <protection hidden="1"/>
    </xf>
    <xf numFmtId="0" fontId="9" fillId="3" borderId="0" xfId="0" applyFont="1" applyFill="1" applyAlignment="1" applyProtection="1">
      <alignment vertical="top"/>
      <protection hidden="1"/>
    </xf>
    <xf numFmtId="0" fontId="16" fillId="6" borderId="0" xfId="0" applyFont="1" applyFill="1" applyProtection="1"/>
    <xf numFmtId="0" fontId="0" fillId="5" borderId="0" xfId="0" applyFill="1" applyProtection="1">
      <protection locked="0"/>
    </xf>
    <xf numFmtId="0" fontId="16" fillId="6" borderId="0" xfId="0" applyFont="1" applyFill="1" applyAlignment="1" applyProtection="1">
      <alignment vertical="top"/>
    </xf>
    <xf numFmtId="0" fontId="16" fillId="6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wrapText="1"/>
      <protection hidden="1"/>
    </xf>
    <xf numFmtId="0" fontId="2" fillId="3" borderId="0" xfId="0" applyFont="1" applyFill="1" applyAlignment="1" applyProtection="1">
      <alignment horizontal="right"/>
      <protection hidden="1"/>
    </xf>
    <xf numFmtId="0" fontId="16" fillId="6" borderId="0" xfId="0" applyFont="1" applyFill="1" applyAlignment="1" applyProtection="1"/>
    <xf numFmtId="0" fontId="16" fillId="6" borderId="0" xfId="0" quotePrefix="1" applyFont="1" applyFill="1" applyAlignment="1" applyProtection="1">
      <alignment vertical="center"/>
    </xf>
    <xf numFmtId="0" fontId="18" fillId="6" borderId="0" xfId="0" quotePrefix="1" applyFont="1" applyFill="1" applyAlignment="1" applyProtection="1">
      <alignment vertical="center"/>
    </xf>
    <xf numFmtId="0" fontId="16" fillId="6" borderId="0" xfId="0" quotePrefix="1" applyFont="1" applyFill="1" applyAlignment="1" applyProtection="1"/>
    <xf numFmtId="0" fontId="29" fillId="3" borderId="0" xfId="0" applyFont="1" applyFill="1" applyAlignment="1" applyProtection="1">
      <alignment horizontal="right" vertical="center"/>
      <protection hidden="1"/>
    </xf>
    <xf numFmtId="0" fontId="29" fillId="3" borderId="0" xfId="0" applyFont="1" applyFill="1" applyAlignment="1" applyProtection="1">
      <alignment vertical="top"/>
      <protection hidden="1"/>
    </xf>
    <xf numFmtId="0" fontId="16" fillId="5" borderId="0" xfId="0" applyFont="1" applyFill="1" applyAlignment="1" applyProtection="1">
      <alignment horizontal="right"/>
    </xf>
    <xf numFmtId="0" fontId="16" fillId="7" borderId="0" xfId="0" applyFont="1" applyFill="1" applyProtection="1"/>
    <xf numFmtId="0" fontId="16" fillId="7" borderId="0" xfId="0" applyFont="1" applyFill="1" applyAlignment="1" applyProtection="1">
      <alignment horizontal="right"/>
    </xf>
    <xf numFmtId="0" fontId="4" fillId="7" borderId="0" xfId="0" applyFont="1" applyFill="1" applyProtection="1"/>
    <xf numFmtId="0" fontId="10" fillId="3" borderId="0" xfId="0" applyFont="1" applyFill="1" applyProtection="1">
      <protection hidden="1"/>
    </xf>
    <xf numFmtId="0" fontId="32" fillId="3" borderId="0" xfId="0" applyFont="1" applyFill="1" applyProtection="1">
      <protection hidden="1"/>
    </xf>
    <xf numFmtId="0" fontId="10" fillId="3" borderId="0" xfId="0" quotePrefix="1" applyFont="1" applyFill="1" applyProtection="1">
      <protection hidden="1"/>
    </xf>
    <xf numFmtId="0" fontId="33" fillId="3" borderId="0" xfId="0" applyFont="1" applyFill="1" applyAlignment="1" applyProtection="1">
      <alignment horizontal="left"/>
      <protection hidden="1"/>
    </xf>
    <xf numFmtId="0" fontId="34" fillId="3" borderId="0" xfId="0" applyFont="1" applyFill="1" applyAlignment="1" applyProtection="1">
      <alignment horizontal="left"/>
      <protection hidden="1"/>
    </xf>
    <xf numFmtId="0" fontId="16" fillId="8" borderId="0" xfId="0" applyFont="1" applyFill="1" applyProtection="1"/>
    <xf numFmtId="0" fontId="16" fillId="8" borderId="0" xfId="0" quotePrefix="1" applyFont="1" applyFill="1" applyProtection="1"/>
    <xf numFmtId="0" fontId="6" fillId="8" borderId="0" xfId="0" applyFont="1" applyFill="1" applyProtection="1"/>
    <xf numFmtId="0" fontId="29" fillId="0" borderId="0" xfId="0" applyFont="1" applyFill="1" applyAlignment="1" applyProtection="1">
      <alignment vertical="top"/>
      <protection hidden="1"/>
    </xf>
    <xf numFmtId="0" fontId="29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29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quotePrefix="1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3" fillId="0" borderId="0" xfId="0" quotePrefix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2" fillId="0" borderId="0" xfId="0" quotePrefix="1" applyFont="1" applyFill="1" applyAlignment="1" applyProtection="1">
      <alignment horizontal="left"/>
      <protection hidden="1"/>
    </xf>
    <xf numFmtId="0" fontId="3" fillId="0" borderId="0" xfId="0" quotePrefix="1" applyFont="1" applyFill="1" applyAlignment="1" applyProtection="1">
      <alignment horizontal="left"/>
      <protection hidden="1"/>
    </xf>
    <xf numFmtId="0" fontId="3" fillId="0" borderId="0" xfId="0" quotePrefix="1" applyFont="1" applyFill="1" applyAlignment="1" applyProtection="1">
      <alignment horizontal="left" vertical="top"/>
      <protection hidden="1"/>
    </xf>
    <xf numFmtId="0" fontId="3" fillId="0" borderId="0" xfId="0" quotePrefix="1" applyFont="1" applyFill="1" applyAlignment="1" applyProtection="1">
      <alignment vertical="center"/>
      <protection hidden="1"/>
    </xf>
    <xf numFmtId="0" fontId="3" fillId="0" borderId="0" xfId="0" quotePrefix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Fill="1" applyAlignment="1" applyProtection="1">
      <alignment horizontal="left" vertical="top"/>
      <protection hidden="1"/>
    </xf>
    <xf numFmtId="0" fontId="2" fillId="3" borderId="0" xfId="0" applyFont="1" applyFill="1" applyAlignment="1" applyProtection="1">
      <alignment horizontal="center" wrapText="1"/>
      <protection hidden="1"/>
    </xf>
    <xf numFmtId="0" fontId="22" fillId="3" borderId="0" xfId="0" applyFont="1" applyFill="1" applyAlignment="1" applyProtection="1">
      <alignment horizontal="left"/>
      <protection hidden="1"/>
    </xf>
    <xf numFmtId="0" fontId="20" fillId="2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'Triangles from Lines'!$AE$7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'Triangles from Lines'!$AD$8:$AD$277</c:f>
              <c:numCache>
                <c:formatCode>General</c:formatCode>
                <c:ptCount val="270"/>
                <c:pt idx="0">
                  <c:v>6.1257422745431001E-17</c:v>
                </c:pt>
                <c:pt idx="1">
                  <c:v>0.86602540378443871</c:v>
                </c:pt>
                <c:pt idx="3">
                  <c:v>0.20791169081775945</c:v>
                </c:pt>
                <c:pt idx="4">
                  <c:v>0.95105651629515353</c:v>
                </c:pt>
                <c:pt idx="6">
                  <c:v>0.40673664307580021</c:v>
                </c:pt>
                <c:pt idx="7">
                  <c:v>0.99452189536827329</c:v>
                </c:pt>
                <c:pt idx="9">
                  <c:v>0.58778525229247314</c:v>
                </c:pt>
                <c:pt idx="10">
                  <c:v>0.99452189536827329</c:v>
                </c:pt>
                <c:pt idx="12">
                  <c:v>0.74314482547739424</c:v>
                </c:pt>
                <c:pt idx="13">
                  <c:v>0.95105651629515353</c:v>
                </c:pt>
                <c:pt idx="15">
                  <c:v>0.8660254037844386</c:v>
                </c:pt>
                <c:pt idx="16">
                  <c:v>0.8660254037844386</c:v>
                </c:pt>
                <c:pt idx="18">
                  <c:v>0.95105651629515353</c:v>
                </c:pt>
                <c:pt idx="19">
                  <c:v>0.74314482547739424</c:v>
                </c:pt>
                <c:pt idx="21">
                  <c:v>0.99452189536827329</c:v>
                </c:pt>
                <c:pt idx="22">
                  <c:v>0.58778525229247314</c:v>
                </c:pt>
                <c:pt idx="24">
                  <c:v>0.99452189536827329</c:v>
                </c:pt>
                <c:pt idx="25">
                  <c:v>0.40673664307580021</c:v>
                </c:pt>
                <c:pt idx="27">
                  <c:v>0.95105651629515353</c:v>
                </c:pt>
                <c:pt idx="28">
                  <c:v>0.20791169081775945</c:v>
                </c:pt>
                <c:pt idx="30">
                  <c:v>0.86602540378443871</c:v>
                </c:pt>
                <c:pt idx="31">
                  <c:v>6.1257422745431001E-17</c:v>
                </c:pt>
                <c:pt idx="33">
                  <c:v>0.74314482547739447</c:v>
                </c:pt>
                <c:pt idx="34">
                  <c:v>-0.20791169081775893</c:v>
                </c:pt>
                <c:pt idx="36">
                  <c:v>0.58778525229247314</c:v>
                </c:pt>
                <c:pt idx="37">
                  <c:v>-0.4067366430758001</c:v>
                </c:pt>
                <c:pt idx="39">
                  <c:v>0.40673664307579999</c:v>
                </c:pt>
                <c:pt idx="40">
                  <c:v>-0.58778525229247325</c:v>
                </c:pt>
                <c:pt idx="42">
                  <c:v>0.20791169081775923</c:v>
                </c:pt>
                <c:pt idx="43">
                  <c:v>-0.74314482547739391</c:v>
                </c:pt>
                <c:pt idx="45">
                  <c:v>5.0534663259549362E-16</c:v>
                </c:pt>
                <c:pt idx="46">
                  <c:v>-0.8660254037844386</c:v>
                </c:pt>
                <c:pt idx="48">
                  <c:v>-0.20791169081775912</c:v>
                </c:pt>
                <c:pt idx="49">
                  <c:v>-0.95105651629515364</c:v>
                </c:pt>
                <c:pt idx="51">
                  <c:v>-0.40673664307580026</c:v>
                </c:pt>
                <c:pt idx="52">
                  <c:v>-0.9945218953682734</c:v>
                </c:pt>
                <c:pt idx="54">
                  <c:v>-0.58778525229247303</c:v>
                </c:pt>
                <c:pt idx="55">
                  <c:v>-0.99452189536827329</c:v>
                </c:pt>
                <c:pt idx="57">
                  <c:v>-0.74314482547739402</c:v>
                </c:pt>
                <c:pt idx="58">
                  <c:v>-0.95105651629515353</c:v>
                </c:pt>
                <c:pt idx="60">
                  <c:v>-0.86602540378443849</c:v>
                </c:pt>
                <c:pt idx="61">
                  <c:v>-0.86602540378443849</c:v>
                </c:pt>
                <c:pt idx="63">
                  <c:v>-0.95105651629515353</c:v>
                </c:pt>
                <c:pt idx="64">
                  <c:v>-0.74314482547739402</c:v>
                </c:pt>
                <c:pt idx="66">
                  <c:v>-0.99452189536827329</c:v>
                </c:pt>
                <c:pt idx="67">
                  <c:v>-0.58778525229247303</c:v>
                </c:pt>
                <c:pt idx="69">
                  <c:v>-0.9945218953682734</c:v>
                </c:pt>
                <c:pt idx="70">
                  <c:v>-0.40673664307580026</c:v>
                </c:pt>
                <c:pt idx="72">
                  <c:v>-0.95105651629515364</c:v>
                </c:pt>
                <c:pt idx="73">
                  <c:v>-0.20791169081775912</c:v>
                </c:pt>
                <c:pt idx="75">
                  <c:v>-0.8660254037844386</c:v>
                </c:pt>
                <c:pt idx="76">
                  <c:v>5.0534663259549362E-16</c:v>
                </c:pt>
                <c:pt idx="78">
                  <c:v>-0.74314482547739391</c:v>
                </c:pt>
                <c:pt idx="79">
                  <c:v>0.20791169081775923</c:v>
                </c:pt>
                <c:pt idx="81">
                  <c:v>-0.58778525229247325</c:v>
                </c:pt>
                <c:pt idx="82">
                  <c:v>0.40673664307579999</c:v>
                </c:pt>
                <c:pt idx="84">
                  <c:v>-0.4067366430758001</c:v>
                </c:pt>
                <c:pt idx="85">
                  <c:v>0.58778525229247314</c:v>
                </c:pt>
                <c:pt idx="87">
                  <c:v>-0.20791169081775893</c:v>
                </c:pt>
                <c:pt idx="88">
                  <c:v>0.74314482547739447</c:v>
                </c:pt>
                <c:pt idx="90">
                  <c:v>6.1257422745431001E-17</c:v>
                </c:pt>
                <c:pt idx="91">
                  <c:v>-0.86602540378443849</c:v>
                </c:pt>
                <c:pt idx="93">
                  <c:v>0.20791169081775945</c:v>
                </c:pt>
                <c:pt idx="94">
                  <c:v>-0.74314482547739402</c:v>
                </c:pt>
                <c:pt idx="96">
                  <c:v>0.40673664307580021</c:v>
                </c:pt>
                <c:pt idx="97">
                  <c:v>-0.58778525229247303</c:v>
                </c:pt>
                <c:pt idx="99">
                  <c:v>0.58778525229247314</c:v>
                </c:pt>
                <c:pt idx="100">
                  <c:v>-0.40673664307580026</c:v>
                </c:pt>
                <c:pt idx="102">
                  <c:v>0.74314482547739424</c:v>
                </c:pt>
                <c:pt idx="103">
                  <c:v>-0.20791169081775912</c:v>
                </c:pt>
                <c:pt idx="105">
                  <c:v>0.8660254037844386</c:v>
                </c:pt>
                <c:pt idx="106">
                  <c:v>5.0534663259549362E-16</c:v>
                </c:pt>
                <c:pt idx="108">
                  <c:v>0.95105651629515353</c:v>
                </c:pt>
                <c:pt idx="109">
                  <c:v>0.20791169081775923</c:v>
                </c:pt>
                <c:pt idx="111">
                  <c:v>0.99452189536827329</c:v>
                </c:pt>
                <c:pt idx="112">
                  <c:v>0.40673664307579999</c:v>
                </c:pt>
                <c:pt idx="114">
                  <c:v>0.99452189536827329</c:v>
                </c:pt>
                <c:pt idx="115">
                  <c:v>0.58778525229247314</c:v>
                </c:pt>
                <c:pt idx="117">
                  <c:v>0.95105651629515353</c:v>
                </c:pt>
                <c:pt idx="118">
                  <c:v>0.74314482547739447</c:v>
                </c:pt>
                <c:pt idx="120">
                  <c:v>0.86602540378443871</c:v>
                </c:pt>
                <c:pt idx="121">
                  <c:v>0.86602540378443871</c:v>
                </c:pt>
                <c:pt idx="123">
                  <c:v>0.74314482547739447</c:v>
                </c:pt>
                <c:pt idx="124">
                  <c:v>0.95105651629515353</c:v>
                </c:pt>
                <c:pt idx="126">
                  <c:v>0.58778525229247314</c:v>
                </c:pt>
                <c:pt idx="127">
                  <c:v>0.99452189536827329</c:v>
                </c:pt>
                <c:pt idx="129">
                  <c:v>0.40673664307579999</c:v>
                </c:pt>
                <c:pt idx="130">
                  <c:v>0.99452189536827329</c:v>
                </c:pt>
                <c:pt idx="132">
                  <c:v>0.20791169081775923</c:v>
                </c:pt>
                <c:pt idx="133">
                  <c:v>0.95105651629515353</c:v>
                </c:pt>
                <c:pt idx="135">
                  <c:v>5.0534663259549362E-16</c:v>
                </c:pt>
                <c:pt idx="136">
                  <c:v>0.8660254037844386</c:v>
                </c:pt>
                <c:pt idx="138">
                  <c:v>-0.20791169081775912</c:v>
                </c:pt>
                <c:pt idx="139">
                  <c:v>0.74314482547739424</c:v>
                </c:pt>
                <c:pt idx="141">
                  <c:v>-0.40673664307580026</c:v>
                </c:pt>
                <c:pt idx="142">
                  <c:v>0.58778525229247314</c:v>
                </c:pt>
                <c:pt idx="144">
                  <c:v>-0.58778525229247303</c:v>
                </c:pt>
                <c:pt idx="145">
                  <c:v>0.40673664307580021</c:v>
                </c:pt>
                <c:pt idx="147">
                  <c:v>-0.74314482547739402</c:v>
                </c:pt>
                <c:pt idx="148">
                  <c:v>0.20791169081775945</c:v>
                </c:pt>
                <c:pt idx="150">
                  <c:v>-0.86602540378443849</c:v>
                </c:pt>
                <c:pt idx="151">
                  <c:v>6.1257422745431001E-17</c:v>
                </c:pt>
                <c:pt idx="153">
                  <c:v>-0.95105651629515353</c:v>
                </c:pt>
                <c:pt idx="154">
                  <c:v>-0.20791169081775893</c:v>
                </c:pt>
                <c:pt idx="156">
                  <c:v>-0.99452189536827329</c:v>
                </c:pt>
                <c:pt idx="157">
                  <c:v>-0.4067366430758001</c:v>
                </c:pt>
                <c:pt idx="159">
                  <c:v>-0.9945218953682734</c:v>
                </c:pt>
                <c:pt idx="160">
                  <c:v>-0.58778525229247325</c:v>
                </c:pt>
                <c:pt idx="162">
                  <c:v>-0.95105651629515364</c:v>
                </c:pt>
                <c:pt idx="163">
                  <c:v>-0.74314482547739391</c:v>
                </c:pt>
                <c:pt idx="165">
                  <c:v>-0.8660254037844386</c:v>
                </c:pt>
                <c:pt idx="166">
                  <c:v>-0.8660254037844386</c:v>
                </c:pt>
                <c:pt idx="168">
                  <c:v>-0.74314482547739391</c:v>
                </c:pt>
                <c:pt idx="169">
                  <c:v>-0.95105651629515364</c:v>
                </c:pt>
                <c:pt idx="171">
                  <c:v>-0.58778525229247325</c:v>
                </c:pt>
                <c:pt idx="172">
                  <c:v>-0.9945218953682734</c:v>
                </c:pt>
                <c:pt idx="174">
                  <c:v>-0.4067366430758001</c:v>
                </c:pt>
                <c:pt idx="175">
                  <c:v>-0.99452189536827329</c:v>
                </c:pt>
                <c:pt idx="177">
                  <c:v>-0.20791169081775893</c:v>
                </c:pt>
                <c:pt idx="178">
                  <c:v>-0.95105651629515353</c:v>
                </c:pt>
                <c:pt idx="180">
                  <c:v>6.1257422745431001E-17</c:v>
                </c:pt>
                <c:pt idx="181">
                  <c:v>6.1257422745431001E-17</c:v>
                </c:pt>
                <c:pt idx="183">
                  <c:v>0.20791169081775945</c:v>
                </c:pt>
                <c:pt idx="184">
                  <c:v>-0.20791169081775893</c:v>
                </c:pt>
                <c:pt idx="186">
                  <c:v>0.40673664307580021</c:v>
                </c:pt>
                <c:pt idx="187">
                  <c:v>-0.4067366430758001</c:v>
                </c:pt>
                <c:pt idx="189">
                  <c:v>0.58778525229247314</c:v>
                </c:pt>
                <c:pt idx="190">
                  <c:v>-0.58778525229247325</c:v>
                </c:pt>
                <c:pt idx="192">
                  <c:v>0.74314482547739424</c:v>
                </c:pt>
                <c:pt idx="193">
                  <c:v>-0.74314482547739391</c:v>
                </c:pt>
                <c:pt idx="195">
                  <c:v>0.8660254037844386</c:v>
                </c:pt>
                <c:pt idx="196">
                  <c:v>-0.8660254037844386</c:v>
                </c:pt>
                <c:pt idx="198">
                  <c:v>0.95105651629515353</c:v>
                </c:pt>
                <c:pt idx="199">
                  <c:v>-0.95105651629515364</c:v>
                </c:pt>
                <c:pt idx="201">
                  <c:v>0.99452189536827329</c:v>
                </c:pt>
                <c:pt idx="202">
                  <c:v>-0.9945218953682734</c:v>
                </c:pt>
                <c:pt idx="204">
                  <c:v>0.99452189536827329</c:v>
                </c:pt>
                <c:pt idx="205">
                  <c:v>-0.99452189536827329</c:v>
                </c:pt>
                <c:pt idx="207">
                  <c:v>0.95105651629515353</c:v>
                </c:pt>
                <c:pt idx="208">
                  <c:v>-0.95105651629515353</c:v>
                </c:pt>
                <c:pt idx="210">
                  <c:v>0.86602540378443871</c:v>
                </c:pt>
                <c:pt idx="211">
                  <c:v>-0.86602540378443849</c:v>
                </c:pt>
                <c:pt idx="213">
                  <c:v>0.74314482547739447</c:v>
                </c:pt>
                <c:pt idx="214">
                  <c:v>-0.74314482547739402</c:v>
                </c:pt>
                <c:pt idx="216">
                  <c:v>0.58778525229247314</c:v>
                </c:pt>
                <c:pt idx="217">
                  <c:v>-0.58778525229247303</c:v>
                </c:pt>
                <c:pt idx="219">
                  <c:v>0.40673664307579999</c:v>
                </c:pt>
                <c:pt idx="220">
                  <c:v>-0.40673664307580026</c:v>
                </c:pt>
                <c:pt idx="222">
                  <c:v>0.20791169081775923</c:v>
                </c:pt>
                <c:pt idx="223">
                  <c:v>-0.20791169081775912</c:v>
                </c:pt>
                <c:pt idx="225">
                  <c:v>5.0534663259549362E-16</c:v>
                </c:pt>
                <c:pt idx="226">
                  <c:v>5.0534663259549362E-16</c:v>
                </c:pt>
                <c:pt idx="228">
                  <c:v>-0.20791169081775912</c:v>
                </c:pt>
                <c:pt idx="229">
                  <c:v>0.20791169081775923</c:v>
                </c:pt>
                <c:pt idx="231">
                  <c:v>-0.40673664307580026</c:v>
                </c:pt>
                <c:pt idx="232">
                  <c:v>0.40673664307579999</c:v>
                </c:pt>
                <c:pt idx="234">
                  <c:v>-0.58778525229247303</c:v>
                </c:pt>
                <c:pt idx="235">
                  <c:v>0.58778525229247314</c:v>
                </c:pt>
                <c:pt idx="237">
                  <c:v>-0.74314482547739402</c:v>
                </c:pt>
                <c:pt idx="238">
                  <c:v>0.74314482547739447</c:v>
                </c:pt>
                <c:pt idx="240">
                  <c:v>-0.86602540378443849</c:v>
                </c:pt>
                <c:pt idx="241">
                  <c:v>0.86602540378443871</c:v>
                </c:pt>
                <c:pt idx="243">
                  <c:v>-0.95105651629515353</c:v>
                </c:pt>
                <c:pt idx="244">
                  <c:v>0.95105651629515353</c:v>
                </c:pt>
                <c:pt idx="246">
                  <c:v>-0.99452189536827329</c:v>
                </c:pt>
                <c:pt idx="247">
                  <c:v>0.99452189536827329</c:v>
                </c:pt>
                <c:pt idx="249">
                  <c:v>-0.9945218953682734</c:v>
                </c:pt>
                <c:pt idx="250">
                  <c:v>0.99452189536827329</c:v>
                </c:pt>
                <c:pt idx="252">
                  <c:v>-0.95105651629515364</c:v>
                </c:pt>
                <c:pt idx="253">
                  <c:v>0.95105651629515353</c:v>
                </c:pt>
                <c:pt idx="255">
                  <c:v>-0.8660254037844386</c:v>
                </c:pt>
                <c:pt idx="256">
                  <c:v>0.8660254037844386</c:v>
                </c:pt>
                <c:pt idx="258">
                  <c:v>-0.74314482547739391</c:v>
                </c:pt>
                <c:pt idx="259">
                  <c:v>0.74314482547739424</c:v>
                </c:pt>
                <c:pt idx="261">
                  <c:v>-0.58778525229247325</c:v>
                </c:pt>
                <c:pt idx="262">
                  <c:v>0.58778525229247314</c:v>
                </c:pt>
                <c:pt idx="264">
                  <c:v>-0.4067366430758001</c:v>
                </c:pt>
                <c:pt idx="265">
                  <c:v>0.40673664307580021</c:v>
                </c:pt>
                <c:pt idx="267">
                  <c:v>-0.20791169081775893</c:v>
                </c:pt>
                <c:pt idx="268">
                  <c:v>0.20791169081775945</c:v>
                </c:pt>
              </c:numCache>
            </c:numRef>
          </c:xVal>
          <c:yVal>
            <c:numRef>
              <c:f>'Triangles from Lines'!$AE$8:$AE$277</c:f>
              <c:numCache>
                <c:formatCode>General</c:formatCode>
                <c:ptCount val="270"/>
                <c:pt idx="0">
                  <c:v>1</c:v>
                </c:pt>
                <c:pt idx="1">
                  <c:v>-0.49999999999999983</c:v>
                </c:pt>
                <c:pt idx="3">
                  <c:v>0.97814760073380558</c:v>
                </c:pt>
                <c:pt idx="4">
                  <c:v>-0.3090169943749474</c:v>
                </c:pt>
                <c:pt idx="6">
                  <c:v>0.91354545764260087</c:v>
                </c:pt>
                <c:pt idx="7">
                  <c:v>-0.10452846326765339</c:v>
                </c:pt>
                <c:pt idx="9">
                  <c:v>0.80901699437494745</c:v>
                </c:pt>
                <c:pt idx="10">
                  <c:v>0.10452846326765339</c:v>
                </c:pt>
                <c:pt idx="12">
                  <c:v>0.66913060635885824</c:v>
                </c:pt>
                <c:pt idx="13">
                  <c:v>0.3090169943749474</c:v>
                </c:pt>
                <c:pt idx="15">
                  <c:v>0.5</c:v>
                </c:pt>
                <c:pt idx="16">
                  <c:v>0.5</c:v>
                </c:pt>
                <c:pt idx="18">
                  <c:v>0.3090169943749474</c:v>
                </c:pt>
                <c:pt idx="19">
                  <c:v>0.66913060635885824</c:v>
                </c:pt>
                <c:pt idx="21">
                  <c:v>0.10452846326765339</c:v>
                </c:pt>
                <c:pt idx="22">
                  <c:v>0.80901699437494745</c:v>
                </c:pt>
                <c:pt idx="24">
                  <c:v>-0.10452846326765339</c:v>
                </c:pt>
                <c:pt idx="25">
                  <c:v>0.91354545764260087</c:v>
                </c:pt>
                <c:pt idx="27">
                  <c:v>-0.3090169943749474</c:v>
                </c:pt>
                <c:pt idx="28">
                  <c:v>0.97814760073380558</c:v>
                </c:pt>
                <c:pt idx="30">
                  <c:v>-0.49999999999999983</c:v>
                </c:pt>
                <c:pt idx="31">
                  <c:v>1</c:v>
                </c:pt>
                <c:pt idx="33">
                  <c:v>-0.66913060635885802</c:v>
                </c:pt>
                <c:pt idx="34">
                  <c:v>0.97814760073380569</c:v>
                </c:pt>
                <c:pt idx="36">
                  <c:v>-0.80901699437494745</c:v>
                </c:pt>
                <c:pt idx="37">
                  <c:v>0.91354545764260098</c:v>
                </c:pt>
                <c:pt idx="39">
                  <c:v>-0.91354545764260098</c:v>
                </c:pt>
                <c:pt idx="40">
                  <c:v>0.80901699437494734</c:v>
                </c:pt>
                <c:pt idx="42">
                  <c:v>-0.97814760073380569</c:v>
                </c:pt>
                <c:pt idx="43">
                  <c:v>0.66913060635885857</c:v>
                </c:pt>
                <c:pt idx="45">
                  <c:v>-1</c:v>
                </c:pt>
                <c:pt idx="46">
                  <c:v>0.50000000000000011</c:v>
                </c:pt>
                <c:pt idx="48">
                  <c:v>-0.97814760073380569</c:v>
                </c:pt>
                <c:pt idx="49">
                  <c:v>0.30901699437494728</c:v>
                </c:pt>
                <c:pt idx="51">
                  <c:v>-0.91354545764260087</c:v>
                </c:pt>
                <c:pt idx="52">
                  <c:v>0.10452846326765305</c:v>
                </c:pt>
                <c:pt idx="54">
                  <c:v>-0.80901699437494745</c:v>
                </c:pt>
                <c:pt idx="55">
                  <c:v>-0.10452846326765418</c:v>
                </c:pt>
                <c:pt idx="57">
                  <c:v>-0.66913060635885835</c:v>
                </c:pt>
                <c:pt idx="58">
                  <c:v>-0.30901699437494751</c:v>
                </c:pt>
                <c:pt idx="60">
                  <c:v>-0.50000000000000033</c:v>
                </c:pt>
                <c:pt idx="61">
                  <c:v>-0.50000000000000033</c:v>
                </c:pt>
                <c:pt idx="63">
                  <c:v>-0.30901699437494751</c:v>
                </c:pt>
                <c:pt idx="64">
                  <c:v>-0.66913060635885835</c:v>
                </c:pt>
                <c:pt idx="66">
                  <c:v>-0.10452846326765418</c:v>
                </c:pt>
                <c:pt idx="67">
                  <c:v>-0.80901699437494745</c:v>
                </c:pt>
                <c:pt idx="69">
                  <c:v>0.10452846326765305</c:v>
                </c:pt>
                <c:pt idx="70">
                  <c:v>-0.91354545764260087</c:v>
                </c:pt>
                <c:pt idx="72">
                  <c:v>0.30901699437494728</c:v>
                </c:pt>
                <c:pt idx="73">
                  <c:v>-0.97814760073380569</c:v>
                </c:pt>
                <c:pt idx="75">
                  <c:v>0.50000000000000011</c:v>
                </c:pt>
                <c:pt idx="76">
                  <c:v>-1</c:v>
                </c:pt>
                <c:pt idx="78">
                  <c:v>0.66913060635885857</c:v>
                </c:pt>
                <c:pt idx="79">
                  <c:v>-0.97814760073380569</c:v>
                </c:pt>
                <c:pt idx="81">
                  <c:v>0.80901699437494734</c:v>
                </c:pt>
                <c:pt idx="82">
                  <c:v>-0.91354545764260098</c:v>
                </c:pt>
                <c:pt idx="84">
                  <c:v>0.91354545764260098</c:v>
                </c:pt>
                <c:pt idx="85">
                  <c:v>-0.80901699437494745</c:v>
                </c:pt>
                <c:pt idx="87">
                  <c:v>0.97814760073380569</c:v>
                </c:pt>
                <c:pt idx="88">
                  <c:v>-0.66913060635885802</c:v>
                </c:pt>
                <c:pt idx="90">
                  <c:v>1</c:v>
                </c:pt>
                <c:pt idx="91">
                  <c:v>-0.50000000000000033</c:v>
                </c:pt>
                <c:pt idx="93">
                  <c:v>0.97814760073380558</c:v>
                </c:pt>
                <c:pt idx="94">
                  <c:v>-0.66913060635885835</c:v>
                </c:pt>
                <c:pt idx="96">
                  <c:v>0.91354545764260087</c:v>
                </c:pt>
                <c:pt idx="97">
                  <c:v>-0.80901699437494745</c:v>
                </c:pt>
                <c:pt idx="99">
                  <c:v>0.80901699437494745</c:v>
                </c:pt>
                <c:pt idx="100">
                  <c:v>-0.91354545764260087</c:v>
                </c:pt>
                <c:pt idx="102">
                  <c:v>0.66913060635885824</c:v>
                </c:pt>
                <c:pt idx="103">
                  <c:v>-0.97814760073380569</c:v>
                </c:pt>
                <c:pt idx="105">
                  <c:v>0.5</c:v>
                </c:pt>
                <c:pt idx="106">
                  <c:v>-1</c:v>
                </c:pt>
                <c:pt idx="108">
                  <c:v>0.3090169943749474</c:v>
                </c:pt>
                <c:pt idx="109">
                  <c:v>-0.97814760073380569</c:v>
                </c:pt>
                <c:pt idx="111">
                  <c:v>0.10452846326765339</c:v>
                </c:pt>
                <c:pt idx="112">
                  <c:v>-0.91354545764260098</c:v>
                </c:pt>
                <c:pt idx="114">
                  <c:v>-0.10452846326765339</c:v>
                </c:pt>
                <c:pt idx="115">
                  <c:v>-0.80901699437494745</c:v>
                </c:pt>
                <c:pt idx="117">
                  <c:v>-0.3090169943749474</c:v>
                </c:pt>
                <c:pt idx="118">
                  <c:v>-0.66913060635885802</c:v>
                </c:pt>
                <c:pt idx="120">
                  <c:v>-0.49999999999999983</c:v>
                </c:pt>
                <c:pt idx="121">
                  <c:v>-0.49999999999999983</c:v>
                </c:pt>
                <c:pt idx="123">
                  <c:v>-0.66913060635885802</c:v>
                </c:pt>
                <c:pt idx="124">
                  <c:v>-0.3090169943749474</c:v>
                </c:pt>
                <c:pt idx="126">
                  <c:v>-0.80901699437494745</c:v>
                </c:pt>
                <c:pt idx="127">
                  <c:v>-0.10452846326765339</c:v>
                </c:pt>
                <c:pt idx="129">
                  <c:v>-0.91354545764260098</c:v>
                </c:pt>
                <c:pt idx="130">
                  <c:v>0.10452846326765339</c:v>
                </c:pt>
                <c:pt idx="132">
                  <c:v>-0.97814760073380569</c:v>
                </c:pt>
                <c:pt idx="133">
                  <c:v>0.3090169943749474</c:v>
                </c:pt>
                <c:pt idx="135">
                  <c:v>-1</c:v>
                </c:pt>
                <c:pt idx="136">
                  <c:v>0.5</c:v>
                </c:pt>
                <c:pt idx="138">
                  <c:v>-0.97814760073380569</c:v>
                </c:pt>
                <c:pt idx="139">
                  <c:v>0.66913060635885824</c:v>
                </c:pt>
                <c:pt idx="141">
                  <c:v>-0.91354545764260087</c:v>
                </c:pt>
                <c:pt idx="142">
                  <c:v>0.80901699437494745</c:v>
                </c:pt>
                <c:pt idx="144">
                  <c:v>-0.80901699437494745</c:v>
                </c:pt>
                <c:pt idx="145">
                  <c:v>0.91354545764260087</c:v>
                </c:pt>
                <c:pt idx="147">
                  <c:v>-0.66913060635885835</c:v>
                </c:pt>
                <c:pt idx="148">
                  <c:v>0.97814760073380558</c:v>
                </c:pt>
                <c:pt idx="150">
                  <c:v>-0.50000000000000033</c:v>
                </c:pt>
                <c:pt idx="151">
                  <c:v>1</c:v>
                </c:pt>
                <c:pt idx="153">
                  <c:v>-0.30901699437494751</c:v>
                </c:pt>
                <c:pt idx="154">
                  <c:v>0.97814760073380569</c:v>
                </c:pt>
                <c:pt idx="156">
                  <c:v>-0.10452846326765418</c:v>
                </c:pt>
                <c:pt idx="157">
                  <c:v>0.91354545764260098</c:v>
                </c:pt>
                <c:pt idx="159">
                  <c:v>0.10452846326765305</c:v>
                </c:pt>
                <c:pt idx="160">
                  <c:v>0.80901699437494734</c:v>
                </c:pt>
                <c:pt idx="162">
                  <c:v>0.30901699437494728</c:v>
                </c:pt>
                <c:pt idx="163">
                  <c:v>0.66913060635885857</c:v>
                </c:pt>
                <c:pt idx="165">
                  <c:v>0.50000000000000011</c:v>
                </c:pt>
                <c:pt idx="166">
                  <c:v>0.50000000000000011</c:v>
                </c:pt>
                <c:pt idx="168">
                  <c:v>0.66913060635885857</c:v>
                </c:pt>
                <c:pt idx="169">
                  <c:v>0.30901699437494728</c:v>
                </c:pt>
                <c:pt idx="171">
                  <c:v>0.80901699437494734</c:v>
                </c:pt>
                <c:pt idx="172">
                  <c:v>0.10452846326765305</c:v>
                </c:pt>
                <c:pt idx="174">
                  <c:v>0.91354545764260098</c:v>
                </c:pt>
                <c:pt idx="175">
                  <c:v>-0.10452846326765418</c:v>
                </c:pt>
                <c:pt idx="177">
                  <c:v>0.97814760073380569</c:v>
                </c:pt>
                <c:pt idx="178">
                  <c:v>-0.30901699437494751</c:v>
                </c:pt>
                <c:pt idx="180">
                  <c:v>1</c:v>
                </c:pt>
                <c:pt idx="181">
                  <c:v>1</c:v>
                </c:pt>
                <c:pt idx="183">
                  <c:v>0.97814760073380558</c:v>
                </c:pt>
                <c:pt idx="184">
                  <c:v>0.97814760073380569</c:v>
                </c:pt>
                <c:pt idx="186">
                  <c:v>0.91354545764260087</c:v>
                </c:pt>
                <c:pt idx="187">
                  <c:v>0.91354545764260098</c:v>
                </c:pt>
                <c:pt idx="189">
                  <c:v>0.80901699437494745</c:v>
                </c:pt>
                <c:pt idx="190">
                  <c:v>0.80901699437494734</c:v>
                </c:pt>
                <c:pt idx="192">
                  <c:v>0.66913060635885824</c:v>
                </c:pt>
                <c:pt idx="193">
                  <c:v>0.66913060635885857</c:v>
                </c:pt>
                <c:pt idx="195">
                  <c:v>0.5</c:v>
                </c:pt>
                <c:pt idx="196">
                  <c:v>0.50000000000000011</c:v>
                </c:pt>
                <c:pt idx="198">
                  <c:v>0.3090169943749474</c:v>
                </c:pt>
                <c:pt idx="199">
                  <c:v>0.30901699437494728</c:v>
                </c:pt>
                <c:pt idx="201">
                  <c:v>0.10452846326765339</c:v>
                </c:pt>
                <c:pt idx="202">
                  <c:v>0.10452846326765305</c:v>
                </c:pt>
                <c:pt idx="204">
                  <c:v>-0.10452846326765339</c:v>
                </c:pt>
                <c:pt idx="205">
                  <c:v>-0.10452846326765418</c:v>
                </c:pt>
                <c:pt idx="207">
                  <c:v>-0.3090169943749474</c:v>
                </c:pt>
                <c:pt idx="208">
                  <c:v>-0.30901699437494751</c:v>
                </c:pt>
                <c:pt idx="210">
                  <c:v>-0.49999999999999983</c:v>
                </c:pt>
                <c:pt idx="211">
                  <c:v>-0.50000000000000033</c:v>
                </c:pt>
                <c:pt idx="213">
                  <c:v>-0.66913060635885802</c:v>
                </c:pt>
                <c:pt idx="214">
                  <c:v>-0.66913060635885835</c:v>
                </c:pt>
                <c:pt idx="216">
                  <c:v>-0.80901699437494745</c:v>
                </c:pt>
                <c:pt idx="217">
                  <c:v>-0.80901699437494745</c:v>
                </c:pt>
                <c:pt idx="219">
                  <c:v>-0.91354545764260098</c:v>
                </c:pt>
                <c:pt idx="220">
                  <c:v>-0.91354545764260087</c:v>
                </c:pt>
                <c:pt idx="222">
                  <c:v>-0.97814760073380569</c:v>
                </c:pt>
                <c:pt idx="223">
                  <c:v>-0.97814760073380569</c:v>
                </c:pt>
                <c:pt idx="225">
                  <c:v>-1</c:v>
                </c:pt>
                <c:pt idx="226">
                  <c:v>-1</c:v>
                </c:pt>
                <c:pt idx="228">
                  <c:v>-0.97814760073380569</c:v>
                </c:pt>
                <c:pt idx="229">
                  <c:v>-0.97814760073380569</c:v>
                </c:pt>
                <c:pt idx="231">
                  <c:v>-0.91354545764260087</c:v>
                </c:pt>
                <c:pt idx="232">
                  <c:v>-0.91354545764260098</c:v>
                </c:pt>
                <c:pt idx="234">
                  <c:v>-0.80901699437494745</c:v>
                </c:pt>
                <c:pt idx="235">
                  <c:v>-0.80901699437494745</c:v>
                </c:pt>
                <c:pt idx="237">
                  <c:v>-0.66913060635885835</c:v>
                </c:pt>
                <c:pt idx="238">
                  <c:v>-0.66913060635885802</c:v>
                </c:pt>
                <c:pt idx="240">
                  <c:v>-0.50000000000000033</c:v>
                </c:pt>
                <c:pt idx="241">
                  <c:v>-0.49999999999999983</c:v>
                </c:pt>
                <c:pt idx="243">
                  <c:v>-0.30901699437494751</c:v>
                </c:pt>
                <c:pt idx="244">
                  <c:v>-0.3090169943749474</c:v>
                </c:pt>
                <c:pt idx="246">
                  <c:v>-0.10452846326765418</c:v>
                </c:pt>
                <c:pt idx="247">
                  <c:v>-0.10452846326765339</c:v>
                </c:pt>
                <c:pt idx="249">
                  <c:v>0.10452846326765305</c:v>
                </c:pt>
                <c:pt idx="250">
                  <c:v>0.10452846326765339</c:v>
                </c:pt>
                <c:pt idx="252">
                  <c:v>0.30901699437494728</c:v>
                </c:pt>
                <c:pt idx="253">
                  <c:v>0.3090169943749474</c:v>
                </c:pt>
                <c:pt idx="255">
                  <c:v>0.50000000000000011</c:v>
                </c:pt>
                <c:pt idx="256">
                  <c:v>0.5</c:v>
                </c:pt>
                <c:pt idx="258">
                  <c:v>0.66913060635885857</c:v>
                </c:pt>
                <c:pt idx="259">
                  <c:v>0.66913060635885824</c:v>
                </c:pt>
                <c:pt idx="261">
                  <c:v>0.80901699437494734</c:v>
                </c:pt>
                <c:pt idx="262">
                  <c:v>0.80901699437494745</c:v>
                </c:pt>
                <c:pt idx="264">
                  <c:v>0.91354545764260098</c:v>
                </c:pt>
                <c:pt idx="265">
                  <c:v>0.91354545764260087</c:v>
                </c:pt>
                <c:pt idx="267">
                  <c:v>0.97814760073380569</c:v>
                </c:pt>
                <c:pt idx="268">
                  <c:v>0.97814760073380558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00-4A50-91DC-8D580EF27C22}"/>
            </c:ext>
          </c:extLst>
        </c:ser>
        <c:ser>
          <c:idx val="1"/>
          <c:order val="1"/>
          <c:tx>
            <c:v>label</c:v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17F6B70-F29B-447A-AB23-1DC1F42CCB3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9FB-479F-93E9-3C436BE9812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FC5FCD1-5B35-4424-8A79-C423D874D5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9FB-479F-93E9-3C436BE9812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D7B2D61-7592-4F70-BF28-E977A4CE9C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9FB-479F-93E9-3C436BE9812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D5BB8BA-202D-4EB9-8DB0-914A638B13E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9FB-479F-93E9-3C436BE9812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6BECBEA-406E-4316-A533-F936A0B47B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9FB-479F-93E9-3C436BE9812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97DAF19-5FC3-4EE6-8A7E-8E21BFF67A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9FB-479F-93E9-3C436BE9812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78F0226-F452-402B-AA4D-6A2D059DB8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9FB-479F-93E9-3C436BE9812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6662D5E-8672-4007-84AA-49D4DEA239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9FB-479F-93E9-3C436BE9812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DA34384-D16F-46F0-AAA9-44F16371740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9FB-479F-93E9-3C436BE9812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FD2825E-A910-494C-A657-90972F4751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9FB-479F-93E9-3C436BE9812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B59A0BD-10CD-415F-8172-A92EB105F91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9FB-479F-93E9-3C436BE9812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3297470-F382-4479-8ECD-F671F5D4D2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9FB-479F-93E9-3C436BE9812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B5F4E7F-A9ED-4A98-A989-2E719944A2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9FB-479F-93E9-3C436BE9812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4BF62BE-DCB0-474A-B087-FD742A6CA06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9FB-479F-93E9-3C436BE9812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C76A1EB-7507-41D7-B609-DC344D60E92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9FB-479F-93E9-3C436BE9812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B5F0F80-B91D-4976-94AF-26FEC77EFE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9FB-479F-93E9-3C436BE9812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0E4EDE9-51E6-4F0D-84E9-A0F773F47B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9FB-479F-93E9-3C436BE9812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A8C2730-B55E-4F4A-87C7-4FA39C687FC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9FB-479F-93E9-3C436BE9812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9115B8E-DDB2-425D-A144-71E20023AC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9FB-479F-93E9-3C436BE9812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262A4FB-0C03-4646-896A-5F1995C6CD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9FB-479F-93E9-3C436BE9812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A15A63F7-746D-45FE-8A43-7BE9CBEE17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19FB-479F-93E9-3C436BE9812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9B744C2-43B8-41BC-987B-0685103004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19FB-479F-93E9-3C436BE9812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32D7B453-EC03-4E97-A0DA-2BCAE6B067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19FB-479F-93E9-3C436BE9812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59BB9F31-2AAC-402F-AAB9-9CE2D67423E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9FB-479F-93E9-3C436BE9812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8BFD668F-D009-432D-A41C-D830D9194F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9FB-479F-93E9-3C436BE9812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7C92F39-E7D6-48E3-AB03-8F642B426DC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9FB-479F-93E9-3C436BE9812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A4748D7B-B740-4E39-8EAB-96810F995C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19FB-479F-93E9-3C436BE9812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BD4C3649-397F-4B4F-8002-7B276C80E9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9FB-479F-93E9-3C436BE98122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46943D7B-C8A7-4072-A99B-3022D9921BE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9FB-479F-93E9-3C436BE98122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D115E751-BE8D-4C59-A75E-47A04F5F7F5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9FB-479F-93E9-3C436BE98122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C41B7BE5-CA0D-44A0-8D9D-647146CD98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19FB-479F-93E9-3C436BE98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'Triangles from Lines'!$AO$38:$AO$68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'Triangles from Lines'!$AP$38:$AP$68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'Triangles from Lines'!$AL$38:$AL$68</c15:f>
                <c15:dlblRangeCache>
                  <c:ptCount val="31"/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9FB-479F-93E9-3C436BE98122}"/>
            </c:ext>
          </c:extLst>
        </c:ser>
        <c:ser>
          <c:idx val="2"/>
          <c:order val="2"/>
          <c:tx>
            <c:strRef>
              <c:f>'Triangles from Lines'!$AA$60</c:f>
              <c:strCache>
                <c:ptCount val="1"/>
                <c:pt idx="0">
                  <c:v>Show circle</c:v>
                </c:pt>
              </c:strCache>
            </c:strRef>
          </c:tx>
          <c:spPr>
            <a:ln w="12700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'Triangles from Lines'!$Z$64:$Z$264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xVal>
          <c:yVal>
            <c:numRef>
              <c:f>'Triangles from Lines'!$AA$64:$AA$264</c:f>
              <c:numCache>
                <c:formatCode>General</c:formatCode>
                <c:ptCount val="20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</c:v>
                </c:pt>
                <c:pt idx="67">
                  <c:v>-2</c:v>
                </c:pt>
                <c:pt idx="68">
                  <c:v>-2</c:v>
                </c:pt>
                <c:pt idx="69">
                  <c:v>-2</c:v>
                </c:pt>
                <c:pt idx="70">
                  <c:v>-2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-2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-2</c:v>
                </c:pt>
                <c:pt idx="82">
                  <c:v>-2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-2</c:v>
                </c:pt>
                <c:pt idx="87">
                  <c:v>-2</c:v>
                </c:pt>
                <c:pt idx="88">
                  <c:v>-2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-2</c:v>
                </c:pt>
                <c:pt idx="106">
                  <c:v>-2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-2</c:v>
                </c:pt>
                <c:pt idx="143">
                  <c:v>-2</c:v>
                </c:pt>
                <c:pt idx="144">
                  <c:v>-2</c:v>
                </c:pt>
                <c:pt idx="145">
                  <c:v>-2</c:v>
                </c:pt>
                <c:pt idx="146">
                  <c:v>-2</c:v>
                </c:pt>
                <c:pt idx="147">
                  <c:v>-2</c:v>
                </c:pt>
                <c:pt idx="148">
                  <c:v>-2</c:v>
                </c:pt>
                <c:pt idx="149">
                  <c:v>-2</c:v>
                </c:pt>
                <c:pt idx="150">
                  <c:v>-2</c:v>
                </c:pt>
                <c:pt idx="151">
                  <c:v>-2</c:v>
                </c:pt>
                <c:pt idx="152">
                  <c:v>-2</c:v>
                </c:pt>
                <c:pt idx="153">
                  <c:v>-2</c:v>
                </c:pt>
                <c:pt idx="154">
                  <c:v>-2</c:v>
                </c:pt>
                <c:pt idx="155">
                  <c:v>-2</c:v>
                </c:pt>
                <c:pt idx="156">
                  <c:v>-2</c:v>
                </c:pt>
                <c:pt idx="157">
                  <c:v>-2</c:v>
                </c:pt>
                <c:pt idx="158">
                  <c:v>-2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-2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-2</c:v>
                </c:pt>
                <c:pt idx="167">
                  <c:v>-2</c:v>
                </c:pt>
                <c:pt idx="168">
                  <c:v>-2</c:v>
                </c:pt>
                <c:pt idx="169">
                  <c:v>-2</c:v>
                </c:pt>
                <c:pt idx="170">
                  <c:v>-2</c:v>
                </c:pt>
                <c:pt idx="171">
                  <c:v>-2</c:v>
                </c:pt>
                <c:pt idx="172">
                  <c:v>-2</c:v>
                </c:pt>
                <c:pt idx="173">
                  <c:v>-2</c:v>
                </c:pt>
                <c:pt idx="174">
                  <c:v>-2</c:v>
                </c:pt>
                <c:pt idx="175">
                  <c:v>-2</c:v>
                </c:pt>
                <c:pt idx="176">
                  <c:v>-2</c:v>
                </c:pt>
                <c:pt idx="177">
                  <c:v>-2</c:v>
                </c:pt>
                <c:pt idx="178">
                  <c:v>-2</c:v>
                </c:pt>
                <c:pt idx="179">
                  <c:v>-2</c:v>
                </c:pt>
                <c:pt idx="180">
                  <c:v>-2</c:v>
                </c:pt>
                <c:pt idx="181">
                  <c:v>-2</c:v>
                </c:pt>
                <c:pt idx="182">
                  <c:v>-2</c:v>
                </c:pt>
                <c:pt idx="183">
                  <c:v>-2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  <c:pt idx="190">
                  <c:v>-2</c:v>
                </c:pt>
                <c:pt idx="191">
                  <c:v>-2</c:v>
                </c:pt>
                <c:pt idx="192">
                  <c:v>-2</c:v>
                </c:pt>
                <c:pt idx="193">
                  <c:v>-2</c:v>
                </c:pt>
                <c:pt idx="194">
                  <c:v>-2</c:v>
                </c:pt>
                <c:pt idx="195">
                  <c:v>-2</c:v>
                </c:pt>
                <c:pt idx="196">
                  <c:v>-2</c:v>
                </c:pt>
                <c:pt idx="197">
                  <c:v>-2</c:v>
                </c:pt>
                <c:pt idx="198">
                  <c:v>-2</c:v>
                </c:pt>
                <c:pt idx="199">
                  <c:v>-2</c:v>
                </c:pt>
                <c:pt idx="20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34-4A3F-A5C5-1DB073801987}"/>
            </c:ext>
          </c:extLst>
        </c:ser>
        <c:ser>
          <c:idx val="3"/>
          <c:order val="3"/>
          <c:tx>
            <c:strRef>
              <c:f>'Triangles from Lines'!$AR$35</c:f>
              <c:strCache>
                <c:ptCount val="1"/>
                <c:pt idx="0">
                  <c:v>show labels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3"/>
            <c:spPr>
              <a:solidFill>
                <a:srgbClr val="FF0000">
                  <a:alpha val="97000"/>
                </a:srgbClr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'Triangles from Lines'!$AQ$38:$AQ$68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xVal>
          <c:yVal>
            <c:numRef>
              <c:f>'Triangles from Lines'!$AR$38:$AR$68</c:f>
              <c:numCache>
                <c:formatCode>General</c:formatCode>
                <c:ptCount val="31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90B-4115-A53F-D8841708D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461496"/>
        <c:axId val="1"/>
      </c:scatterChart>
      <c:valAx>
        <c:axId val="622461496"/>
        <c:scaling>
          <c:orientation val="minMax"/>
          <c:max val="1.1100000000000001"/>
          <c:min val="-1.1100000000000001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crossAx val="1"/>
        <c:crosses val="autoZero"/>
        <c:crossBetween val="midCat"/>
      </c:valAx>
      <c:valAx>
        <c:axId val="1"/>
        <c:scaling>
          <c:orientation val="minMax"/>
          <c:max val="1.1100000000000001"/>
          <c:min val="-1.1100000000000001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46149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'Polygon Vertices'!$E$6</c:f>
              <c:strCache>
                <c:ptCount val="1"/>
                <c:pt idx="0">
                  <c:v>label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'Polygon Vertices'!$F$7:$F$37</c:f>
              <c:numCache>
                <c:formatCode>General</c:formatCode>
                <c:ptCount val="31"/>
                <c:pt idx="0">
                  <c:v>6.1257422745431001E-17</c:v>
                </c:pt>
                <c:pt idx="1">
                  <c:v>0.49999999999999989</c:v>
                </c:pt>
                <c:pt idx="2">
                  <c:v>0.8660254037844386</c:v>
                </c:pt>
                <c:pt idx="3">
                  <c:v>1</c:v>
                </c:pt>
                <c:pt idx="4">
                  <c:v>0.86602540378443871</c:v>
                </c:pt>
                <c:pt idx="5">
                  <c:v>0.49999999999999989</c:v>
                </c:pt>
                <c:pt idx="6">
                  <c:v>6.1257422745431001E-17</c:v>
                </c:pt>
                <c:pt idx="7">
                  <c:v>-0.49999999999999978</c:v>
                </c:pt>
                <c:pt idx="8">
                  <c:v>-0.86602540378443849</c:v>
                </c:pt>
                <c:pt idx="9">
                  <c:v>-1</c:v>
                </c:pt>
                <c:pt idx="10">
                  <c:v>-0.8660254037844386</c:v>
                </c:pt>
                <c:pt idx="11">
                  <c:v>-0.50000000000000044</c:v>
                </c:pt>
                <c:pt idx="12">
                  <c:v>-1.83772268236293E-16</c:v>
                </c:pt>
                <c:pt idx="13">
                  <c:v>0.50000000000000011</c:v>
                </c:pt>
                <c:pt idx="14">
                  <c:v>0.86602540378443837</c:v>
                </c:pt>
                <c:pt idx="15">
                  <c:v>1</c:v>
                </c:pt>
                <c:pt idx="16">
                  <c:v>0.86602540378443904</c:v>
                </c:pt>
                <c:pt idx="17">
                  <c:v>0.49999999999999972</c:v>
                </c:pt>
                <c:pt idx="18">
                  <c:v>3.06287113727155E-16</c:v>
                </c:pt>
                <c:pt idx="19">
                  <c:v>-0.49999999999999922</c:v>
                </c:pt>
                <c:pt idx="20">
                  <c:v>-0.86602540378443882</c:v>
                </c:pt>
                <c:pt idx="21">
                  <c:v>-1</c:v>
                </c:pt>
                <c:pt idx="22">
                  <c:v>-0.86602540378443915</c:v>
                </c:pt>
                <c:pt idx="23">
                  <c:v>-0.50000000000000133</c:v>
                </c:pt>
                <c:pt idx="24">
                  <c:v>-4.28801959218017E-16</c:v>
                </c:pt>
                <c:pt idx="25">
                  <c:v>0.50000000000000067</c:v>
                </c:pt>
                <c:pt idx="26">
                  <c:v>0.86602540378443871</c:v>
                </c:pt>
                <c:pt idx="27">
                  <c:v>1</c:v>
                </c:pt>
                <c:pt idx="28">
                  <c:v>0.86602540378443915</c:v>
                </c:pt>
                <c:pt idx="29">
                  <c:v>0.49999999999999994</c:v>
                </c:pt>
                <c:pt idx="30">
                  <c:v>2.3276736441091295E-15</c:v>
                </c:pt>
              </c:numCache>
            </c:numRef>
          </c:xVal>
          <c:yVal>
            <c:numRef>
              <c:f>'Polygon Vertices'!$G$7:$G$37</c:f>
              <c:numCache>
                <c:formatCode>General</c:formatCode>
                <c:ptCount val="31"/>
                <c:pt idx="0">
                  <c:v>1</c:v>
                </c:pt>
                <c:pt idx="1">
                  <c:v>0.86602540378443871</c:v>
                </c:pt>
                <c:pt idx="2">
                  <c:v>0.5</c:v>
                </c:pt>
                <c:pt idx="3">
                  <c:v>0</c:v>
                </c:pt>
                <c:pt idx="4">
                  <c:v>-0.49999999999999983</c:v>
                </c:pt>
                <c:pt idx="5">
                  <c:v>-0.86602540378443871</c:v>
                </c:pt>
                <c:pt idx="6">
                  <c:v>-1</c:v>
                </c:pt>
                <c:pt idx="7">
                  <c:v>-0.86602540378443871</c:v>
                </c:pt>
                <c:pt idx="8">
                  <c:v>-0.50000000000000033</c:v>
                </c:pt>
                <c:pt idx="9">
                  <c:v>-1.22514845490862E-16</c:v>
                </c:pt>
                <c:pt idx="10">
                  <c:v>0.50000000000000011</c:v>
                </c:pt>
                <c:pt idx="11">
                  <c:v>0.86602540378443837</c:v>
                </c:pt>
                <c:pt idx="12">
                  <c:v>1</c:v>
                </c:pt>
                <c:pt idx="13">
                  <c:v>0.8660254037844386</c:v>
                </c:pt>
                <c:pt idx="14">
                  <c:v>0.50000000000000044</c:v>
                </c:pt>
                <c:pt idx="15">
                  <c:v>1.1332081106818492E-15</c:v>
                </c:pt>
                <c:pt idx="16">
                  <c:v>-0.49999999999999928</c:v>
                </c:pt>
                <c:pt idx="17">
                  <c:v>-0.86602540378443882</c:v>
                </c:pt>
                <c:pt idx="18">
                  <c:v>-1</c:v>
                </c:pt>
                <c:pt idx="19">
                  <c:v>-0.86602540378443915</c:v>
                </c:pt>
                <c:pt idx="20">
                  <c:v>-0.49999999999999978</c:v>
                </c:pt>
                <c:pt idx="21">
                  <c:v>-3.67544536472586E-16</c:v>
                </c:pt>
                <c:pt idx="22">
                  <c:v>0.49999999999999917</c:v>
                </c:pt>
                <c:pt idx="23">
                  <c:v>0.86602540378443782</c:v>
                </c:pt>
                <c:pt idx="24">
                  <c:v>1</c:v>
                </c:pt>
                <c:pt idx="25">
                  <c:v>0.86602540378443826</c:v>
                </c:pt>
                <c:pt idx="26">
                  <c:v>0.49999999999999989</c:v>
                </c:pt>
                <c:pt idx="27">
                  <c:v>4.90059381963448E-16</c:v>
                </c:pt>
                <c:pt idx="28">
                  <c:v>-0.49999999999999906</c:v>
                </c:pt>
                <c:pt idx="29">
                  <c:v>-0.86602540378443871</c:v>
                </c:pt>
                <c:pt idx="30">
                  <c:v>-1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67-4EF9-BD8A-23E410A98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0699288"/>
        <c:axId val="1"/>
      </c:scatterChart>
      <c:valAx>
        <c:axId val="630699288"/>
        <c:scaling>
          <c:orientation val="minMax"/>
          <c:max val="1.02"/>
          <c:min val="-1.02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crossAx val="1"/>
        <c:crosses val="autoZero"/>
        <c:crossBetween val="midCat"/>
      </c:valAx>
      <c:valAx>
        <c:axId val="1"/>
        <c:scaling>
          <c:orientation val="minMax"/>
          <c:max val="1.02"/>
          <c:min val="-1.02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69928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'Polygon Vertices'!$E$6</c:f>
              <c:strCache>
                <c:ptCount val="1"/>
                <c:pt idx="0">
                  <c:v>label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1392D7EE-0DAA-4DF9-A016-CA57D95534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0FF4-4FCD-ACD4-B83E926991A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06E4372-F9B2-4166-AED2-8A27E24BD52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0FF4-4FCD-ACD4-B83E926991A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A648D52-DB60-41F0-BBD5-72DCBEF619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0FF4-4FCD-ACD4-B83E926991A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A833678-DFF8-48F1-812D-EE1F17763C8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0FF4-4FCD-ACD4-B83E926991A0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447A1D-A050-4BEA-BB08-98724DC96C7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0FF4-4FCD-ACD4-B83E926991A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DCB902E-CBB0-422D-B8D4-0B3367027F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0FF4-4FCD-ACD4-B83E926991A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3BBAB12-3E4B-4593-B882-CFAA79FBB3B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FF4-4FCD-ACD4-B83E926991A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C66B21F-1AA3-444E-B09E-00618621AB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FF4-4FCD-ACD4-B83E926991A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1D45109-433D-4CB3-9467-DD8629231CF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FF4-4FCD-ACD4-B83E926991A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FF3F3AC-B3D8-4D00-9C83-B14B83C41F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FF4-4FCD-ACD4-B83E926991A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14998F5-36E9-4946-A870-7F5A0D4EF11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FF4-4FCD-ACD4-B83E926991A0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5A95A728-80A5-4A32-9273-B53A89F2A33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FF4-4FCD-ACD4-B83E926991A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420808B-297B-40BD-BD16-DF25A450D44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FF4-4FCD-ACD4-B83E926991A0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28DE9E4-7F13-4849-8A62-474825E31DC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FF4-4FCD-ACD4-B83E926991A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B0ED20A-48F9-488B-83AC-489AFC7B14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FF4-4FCD-ACD4-B83E926991A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31F6D1DF-3084-4FD4-86E7-A7C6D65F3B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FF4-4FCD-ACD4-B83E926991A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8AC90FC-81CC-47B0-961F-01B7662F37E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FF4-4FCD-ACD4-B83E926991A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571D2BB-2FB5-47D8-9F39-F1C90BA09E7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FF4-4FCD-ACD4-B83E926991A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6A31381-670D-4B9D-84E4-25D9FAB4DD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FF4-4FCD-ACD4-B83E926991A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C5D59EF-1530-4FD7-9782-5216C3F806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FF4-4FCD-ACD4-B83E926991A0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27958CE-AB47-40D5-BD73-B6D7893A0F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FF4-4FCD-ACD4-B83E926991A0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812D77FB-2329-4B3D-87A7-634EF064341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FF4-4FCD-ACD4-B83E926991A0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790C7B00-331E-4F51-85E5-53726F1A4E1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FF4-4FCD-ACD4-B83E926991A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D95D3DB-150E-4244-8F56-78E8AF775E5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FF4-4FCD-ACD4-B83E926991A0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0825845E-2CFB-4F6D-9484-1C43C276055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FF4-4FCD-ACD4-B83E926991A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4E9DB085-9868-4554-9A68-1D67ADDAA2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FF4-4FCD-ACD4-B83E926991A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92C354C4-628E-44D7-8CCF-6D06FECCB2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FF4-4FCD-ACD4-B83E926991A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E0B2AD9C-CC83-4D85-BB87-C92895B3BB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FF4-4FCD-ACD4-B83E926991A0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A83363B2-18EE-42D7-954E-C09C96E8367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FF4-4FCD-ACD4-B83E926991A0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1D39B64B-4D8D-49EB-957A-CE48786F325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FF4-4FCD-ACD4-B83E926991A0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69487BE0-4D44-4D88-831B-CAB318CBF3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FF4-4FCD-ACD4-B83E926991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'Polygon Vertices'!$F$7:$F$37</c:f>
              <c:numCache>
                <c:formatCode>General</c:formatCode>
                <c:ptCount val="31"/>
                <c:pt idx="0">
                  <c:v>6.1257422745431001E-17</c:v>
                </c:pt>
                <c:pt idx="1">
                  <c:v>0.49999999999999989</c:v>
                </c:pt>
                <c:pt idx="2">
                  <c:v>0.8660254037844386</c:v>
                </c:pt>
                <c:pt idx="3">
                  <c:v>1</c:v>
                </c:pt>
                <c:pt idx="4">
                  <c:v>0.86602540378443871</c:v>
                </c:pt>
                <c:pt idx="5">
                  <c:v>0.49999999999999989</c:v>
                </c:pt>
                <c:pt idx="6">
                  <c:v>6.1257422745431001E-17</c:v>
                </c:pt>
                <c:pt idx="7">
                  <c:v>-0.49999999999999978</c:v>
                </c:pt>
                <c:pt idx="8">
                  <c:v>-0.86602540378443849</c:v>
                </c:pt>
                <c:pt idx="9">
                  <c:v>-1</c:v>
                </c:pt>
                <c:pt idx="10">
                  <c:v>-0.8660254037844386</c:v>
                </c:pt>
                <c:pt idx="11">
                  <c:v>-0.50000000000000044</c:v>
                </c:pt>
                <c:pt idx="12">
                  <c:v>-1.83772268236293E-16</c:v>
                </c:pt>
                <c:pt idx="13">
                  <c:v>0.50000000000000011</c:v>
                </c:pt>
                <c:pt idx="14">
                  <c:v>0.86602540378443837</c:v>
                </c:pt>
                <c:pt idx="15">
                  <c:v>1</c:v>
                </c:pt>
                <c:pt idx="16">
                  <c:v>0.86602540378443904</c:v>
                </c:pt>
                <c:pt idx="17">
                  <c:v>0.49999999999999972</c:v>
                </c:pt>
                <c:pt idx="18">
                  <c:v>3.06287113727155E-16</c:v>
                </c:pt>
                <c:pt idx="19">
                  <c:v>-0.49999999999999922</c:v>
                </c:pt>
                <c:pt idx="20">
                  <c:v>-0.86602540378443882</c:v>
                </c:pt>
                <c:pt idx="21">
                  <c:v>-1</c:v>
                </c:pt>
                <c:pt idx="22">
                  <c:v>-0.86602540378443915</c:v>
                </c:pt>
                <c:pt idx="23">
                  <c:v>-0.50000000000000133</c:v>
                </c:pt>
                <c:pt idx="24">
                  <c:v>-4.28801959218017E-16</c:v>
                </c:pt>
                <c:pt idx="25">
                  <c:v>0.50000000000000067</c:v>
                </c:pt>
                <c:pt idx="26">
                  <c:v>0.86602540378443871</c:v>
                </c:pt>
                <c:pt idx="27">
                  <c:v>1</c:v>
                </c:pt>
                <c:pt idx="28">
                  <c:v>0.86602540378443915</c:v>
                </c:pt>
                <c:pt idx="29">
                  <c:v>0.49999999999999994</c:v>
                </c:pt>
                <c:pt idx="30">
                  <c:v>2.3276736441091295E-15</c:v>
                </c:pt>
              </c:numCache>
            </c:numRef>
          </c:xVal>
          <c:yVal>
            <c:numRef>
              <c:f>'Polygon Vertices'!$G$7:$G$37</c:f>
              <c:numCache>
                <c:formatCode>General</c:formatCode>
                <c:ptCount val="31"/>
                <c:pt idx="0">
                  <c:v>1</c:v>
                </c:pt>
                <c:pt idx="1">
                  <c:v>0.86602540378443871</c:v>
                </c:pt>
                <c:pt idx="2">
                  <c:v>0.5</c:v>
                </c:pt>
                <c:pt idx="3">
                  <c:v>0</c:v>
                </c:pt>
                <c:pt idx="4">
                  <c:v>-0.49999999999999983</c:v>
                </c:pt>
                <c:pt idx="5">
                  <c:v>-0.86602540378443871</c:v>
                </c:pt>
                <c:pt idx="6">
                  <c:v>-1</c:v>
                </c:pt>
                <c:pt idx="7">
                  <c:v>-0.86602540378443871</c:v>
                </c:pt>
                <c:pt idx="8">
                  <c:v>-0.50000000000000033</c:v>
                </c:pt>
                <c:pt idx="9">
                  <c:v>-1.22514845490862E-16</c:v>
                </c:pt>
                <c:pt idx="10">
                  <c:v>0.50000000000000011</c:v>
                </c:pt>
                <c:pt idx="11">
                  <c:v>0.86602540378443837</c:v>
                </c:pt>
                <c:pt idx="12">
                  <c:v>1</c:v>
                </c:pt>
                <c:pt idx="13">
                  <c:v>0.8660254037844386</c:v>
                </c:pt>
                <c:pt idx="14">
                  <c:v>0.50000000000000044</c:v>
                </c:pt>
                <c:pt idx="15">
                  <c:v>1.1332081106818492E-15</c:v>
                </c:pt>
                <c:pt idx="16">
                  <c:v>-0.49999999999999928</c:v>
                </c:pt>
                <c:pt idx="17">
                  <c:v>-0.86602540378443882</c:v>
                </c:pt>
                <c:pt idx="18">
                  <c:v>-1</c:v>
                </c:pt>
                <c:pt idx="19">
                  <c:v>-0.86602540378443915</c:v>
                </c:pt>
                <c:pt idx="20">
                  <c:v>-0.49999999999999978</c:v>
                </c:pt>
                <c:pt idx="21">
                  <c:v>-3.67544536472586E-16</c:v>
                </c:pt>
                <c:pt idx="22">
                  <c:v>0.49999999999999917</c:v>
                </c:pt>
                <c:pt idx="23">
                  <c:v>0.86602540378443782</c:v>
                </c:pt>
                <c:pt idx="24">
                  <c:v>1</c:v>
                </c:pt>
                <c:pt idx="25">
                  <c:v>0.86602540378443826</c:v>
                </c:pt>
                <c:pt idx="26">
                  <c:v>0.49999999999999989</c:v>
                </c:pt>
                <c:pt idx="27">
                  <c:v>4.90059381963448E-16</c:v>
                </c:pt>
                <c:pt idx="28">
                  <c:v>-0.49999999999999906</c:v>
                </c:pt>
                <c:pt idx="29">
                  <c:v>-0.86602540378443871</c:v>
                </c:pt>
                <c:pt idx="30">
                  <c:v>-1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'Polygon Vertices'!$E$7:$E$37</c15:f>
                <c15:dlblRangeCache>
                  <c:ptCount val="31"/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0FF4-4FCD-ACD4-B83E92699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6569464"/>
        <c:axId val="646569136"/>
      </c:scatterChart>
      <c:valAx>
        <c:axId val="646569464"/>
        <c:scaling>
          <c:orientation val="minMax"/>
          <c:max val="1.1000000000000001"/>
          <c:min val="-1.1000000000000001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136"/>
        <c:crosses val="autoZero"/>
        <c:crossBetween val="midCat"/>
      </c:valAx>
      <c:valAx>
        <c:axId val="646569136"/>
        <c:scaling>
          <c:orientation val="minMax"/>
          <c:max val="1.1200000000000001"/>
          <c:min val="-1.120000000000000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569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fmlaLink="$AO$35" lockText="1" noThreeD="1"/>
</file>

<file path=xl/ctrlProps/ctrlProp2.xml><?xml version="1.0" encoding="utf-8"?>
<formControlPr xmlns="http://schemas.microsoft.com/office/spreadsheetml/2009/9/main" objectType="CheckBox" fmlaLink="$Z$60" lockText="1" noThreeD="1"/>
</file>

<file path=xl/ctrlProps/ctrlProp3.xml><?xml version="1.0" encoding="utf-8"?>
<formControlPr xmlns="http://schemas.microsoft.com/office/spreadsheetml/2009/9/main" objectType="CheckBox" checked="Checked" fmlaLink="$AD$6" lockText="1" noThreeD="1"/>
</file>

<file path=xl/ctrlProps/ctrlProp4.xml><?xml version="1.0" encoding="utf-8"?>
<formControlPr xmlns="http://schemas.microsoft.com/office/spreadsheetml/2009/9/main" objectType="Spin" dx="15" fmlaLink="n" max="31" min="3" page="10" val="30"/>
</file>

<file path=xl/ctrlProps/ctrlProp5.xml><?xml version="1.0" encoding="utf-8"?>
<formControlPr xmlns="http://schemas.microsoft.com/office/spreadsheetml/2009/9/main" objectType="CheckBox" fmlaLink="$AD$4" lockText="1" noThreeD="1"/>
</file>

<file path=xl/ctrlProps/ctrlProp6.xml><?xml version="1.0" encoding="utf-8"?>
<formControlPr xmlns="http://schemas.microsoft.com/office/spreadsheetml/2009/9/main" objectType="CheckBox" fmlaLink="$AQ$3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29074</xdr:colOff>
      <xdr:row>1</xdr:row>
      <xdr:rowOff>240130</xdr:rowOff>
    </xdr:from>
    <xdr:to>
      <xdr:col>9</xdr:col>
      <xdr:colOff>581526</xdr:colOff>
      <xdr:row>28</xdr:row>
      <xdr:rowOff>50132</xdr:rowOff>
    </xdr:to>
    <xdr:graphicFrame macro="">
      <xdr:nvGraphicFramePr>
        <xdr:cNvPr id="1145" name="Chart 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238125</xdr:colOff>
          <xdr:row>1</xdr:row>
          <xdr:rowOff>9525</xdr:rowOff>
        </xdr:from>
        <xdr:to>
          <xdr:col>14</xdr:col>
          <xdr:colOff>457200</xdr:colOff>
          <xdr:row>1</xdr:row>
          <xdr:rowOff>219075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2</xdr:row>
          <xdr:rowOff>19050</xdr:rowOff>
        </xdr:from>
        <xdr:to>
          <xdr:col>14</xdr:col>
          <xdr:colOff>142875</xdr:colOff>
          <xdr:row>2</xdr:row>
          <xdr:rowOff>228600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523875</xdr:colOff>
          <xdr:row>3</xdr:row>
          <xdr:rowOff>19050</xdr:rowOff>
        </xdr:from>
        <xdr:to>
          <xdr:col>14</xdr:col>
          <xdr:colOff>142875</xdr:colOff>
          <xdr:row>3</xdr:row>
          <xdr:rowOff>228600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0</xdr:row>
          <xdr:rowOff>38100</xdr:rowOff>
        </xdr:from>
        <xdr:to>
          <xdr:col>13</xdr:col>
          <xdr:colOff>9525</xdr:colOff>
          <xdr:row>2</xdr:row>
          <xdr:rowOff>0</xdr:rowOff>
        </xdr:to>
        <xdr:sp macro="" textlink="">
          <xdr:nvSpPr>
            <xdr:cNvPr id="5124" name="Spinner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276225</xdr:colOff>
          <xdr:row>4</xdr:row>
          <xdr:rowOff>9525</xdr:rowOff>
        </xdr:from>
        <xdr:to>
          <xdr:col>14</xdr:col>
          <xdr:colOff>495300</xdr:colOff>
          <xdr:row>4</xdr:row>
          <xdr:rowOff>219075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561975</xdr:colOff>
          <xdr:row>1</xdr:row>
          <xdr:rowOff>9525</xdr:rowOff>
        </xdr:from>
        <xdr:to>
          <xdr:col>14</xdr:col>
          <xdr:colOff>781050</xdr:colOff>
          <xdr:row>1</xdr:row>
          <xdr:rowOff>219075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00" mc:Ignorable="a14" a14:legacySpreadsheetColorIndex="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1</xdr:row>
      <xdr:rowOff>19050</xdr:rowOff>
    </xdr:from>
    <xdr:to>
      <xdr:col>16</xdr:col>
      <xdr:colOff>581025</xdr:colOff>
      <xdr:row>16</xdr:row>
      <xdr:rowOff>171450</xdr:rowOff>
    </xdr:to>
    <xdr:graphicFrame macro="">
      <xdr:nvGraphicFramePr>
        <xdr:cNvPr id="2080" name="Chart 6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11</xdr:col>
      <xdr:colOff>152397</xdr:colOff>
      <xdr:row>14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104775</xdr:colOff>
      <xdr:row>2</xdr:row>
      <xdr:rowOff>114300</xdr:rowOff>
    </xdr:from>
    <xdr:to>
      <xdr:col>27</xdr:col>
      <xdr:colOff>571500</xdr:colOff>
      <xdr:row>51</xdr:row>
      <xdr:rowOff>47625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5700" y="466725"/>
          <a:ext cx="5953125" cy="8953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276225</xdr:colOff>
      <xdr:row>3</xdr:row>
      <xdr:rowOff>0</xdr:rowOff>
    </xdr:from>
    <xdr:to>
      <xdr:col>39</xdr:col>
      <xdr:colOff>114300</xdr:colOff>
      <xdr:row>51</xdr:row>
      <xdr:rowOff>95250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0" y="533400"/>
          <a:ext cx="5934075" cy="893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278"/>
  <sheetViews>
    <sheetView showGridLines="0" tabSelected="1" zoomScaleNormal="100" workbookViewId="0">
      <selection activeCell="V4" sqref="V4"/>
    </sheetView>
  </sheetViews>
  <sheetFormatPr defaultRowHeight="15" x14ac:dyDescent="0.25"/>
  <cols>
    <col min="1" max="1" width="3.7109375" style="3" customWidth="1"/>
    <col min="2" max="10" width="8.85546875" style="3" customWidth="1"/>
    <col min="11" max="11" width="1.140625" style="3" customWidth="1"/>
    <col min="12" max="12" width="4" style="3" customWidth="1"/>
    <col min="13" max="13" width="7.7109375" style="3" customWidth="1"/>
    <col min="14" max="14" width="9" style="3" customWidth="1"/>
    <col min="15" max="15" width="11.85546875" style="3" customWidth="1"/>
    <col min="16" max="16" width="11.28515625" style="3" customWidth="1"/>
    <col min="17" max="18" width="6.7109375" style="3" customWidth="1"/>
    <col min="19" max="21" width="9.42578125" style="3" customWidth="1"/>
    <col min="22" max="23" width="6.7109375" style="3" customWidth="1"/>
    <col min="24" max="24" width="25.7109375" style="3" customWidth="1"/>
    <col min="25" max="25" width="12" style="9" customWidth="1"/>
    <col min="26" max="26" width="14.140625" style="9" customWidth="1"/>
    <col min="27" max="27" width="11.7109375" style="9" customWidth="1"/>
    <col min="28" max="28" width="9.140625" style="9"/>
    <col min="29" max="29" width="9.28515625" style="9" bestFit="1" customWidth="1"/>
    <col min="30" max="30" width="12.140625" style="9" bestFit="1" customWidth="1"/>
    <col min="31" max="31" width="9.28515625" style="9" bestFit="1" customWidth="1"/>
    <col min="32" max="33" width="9.140625" style="9"/>
    <col min="34" max="34" width="9.28515625" style="9" bestFit="1" customWidth="1"/>
    <col min="35" max="35" width="12.7109375" style="9" bestFit="1" customWidth="1"/>
    <col min="36" max="36" width="9.28515625" style="9" bestFit="1" customWidth="1"/>
    <col min="37" max="37" width="9.140625" style="9"/>
    <col min="38" max="38" width="9.28515625" style="9" bestFit="1" customWidth="1"/>
    <col min="39" max="39" width="12.7109375" style="9" bestFit="1" customWidth="1"/>
    <col min="40" max="40" width="9.28515625" style="9" bestFit="1" customWidth="1"/>
    <col min="41" max="41" width="12.7109375" style="9" bestFit="1" customWidth="1"/>
    <col min="42" max="42" width="9.28515625" style="9" bestFit="1" customWidth="1"/>
    <col min="43" max="43" width="12.140625" style="9" bestFit="1" customWidth="1"/>
    <col min="44" max="44" width="4.5703125" style="9" customWidth="1"/>
    <col min="45" max="47" width="9.140625" style="60"/>
    <col min="48" max="65" width="9.140625" style="3"/>
    <col min="66" max="66" width="12.7109375" style="3" bestFit="1" customWidth="1"/>
    <col min="67" max="67" width="9.140625" style="3"/>
    <col min="68" max="68" width="12" style="3" bestFit="1" customWidth="1"/>
    <col min="69" max="16384" width="9.140625" style="3"/>
  </cols>
  <sheetData>
    <row r="1" spans="1:50" ht="24" customHeight="1" x14ac:dyDescent="0.35">
      <c r="B1" s="40"/>
      <c r="C1" s="40"/>
      <c r="D1" s="40"/>
      <c r="E1" s="40"/>
      <c r="F1" s="40"/>
      <c r="G1" s="40"/>
      <c r="H1" s="40"/>
      <c r="I1" s="40"/>
      <c r="J1" s="41" t="s">
        <v>54</v>
      </c>
      <c r="K1" s="88">
        <v>30</v>
      </c>
      <c r="L1" s="88"/>
      <c r="M1" s="43"/>
      <c r="N1" s="5" t="s">
        <v>55</v>
      </c>
      <c r="O1" s="43"/>
      <c r="P1" s="43"/>
      <c r="Q1" s="43"/>
      <c r="R1" s="43"/>
      <c r="S1" s="43"/>
      <c r="T1" s="43"/>
      <c r="U1" s="43"/>
      <c r="V1" s="43"/>
      <c r="W1" s="43"/>
      <c r="X1" s="42" t="s">
        <v>53</v>
      </c>
    </row>
    <row r="2" spans="1:50" ht="18.7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N2" s="24" t="s">
        <v>59</v>
      </c>
      <c r="P2" s="64" t="s">
        <v>72</v>
      </c>
      <c r="Q2" s="87" t="s">
        <v>24</v>
      </c>
      <c r="R2" s="87"/>
      <c r="S2" s="87"/>
      <c r="T2" s="87"/>
      <c r="U2" s="87"/>
      <c r="V2" s="87"/>
      <c r="W2" s="87"/>
      <c r="X2" s="87"/>
    </row>
    <row r="3" spans="1:50" ht="18.75" customHeight="1" x14ac:dyDescent="0.35">
      <c r="A3" s="4"/>
      <c r="B3" s="55" t="str">
        <f>IF(AC4=1,CONCATENATE("j = ",j),"")</f>
        <v/>
      </c>
      <c r="C3" s="55" t="str">
        <f>IF(AC4=1,CONCATENATE("n = ",n),"")</f>
        <v/>
      </c>
      <c r="J3" s="54" t="str">
        <f>IF(AC4=1,CONCATENATE("a = ",W6),"")</f>
        <v/>
      </c>
      <c r="L3" s="4"/>
      <c r="M3" s="89" t="s">
        <v>56</v>
      </c>
      <c r="N3" s="63" t="s">
        <v>58</v>
      </c>
      <c r="P3" s="23" t="s">
        <v>25</v>
      </c>
      <c r="Q3" s="37">
        <v>10</v>
      </c>
      <c r="R3" s="5" t="s">
        <v>27</v>
      </c>
      <c r="U3" s="23" t="s">
        <v>26</v>
      </c>
      <c r="V3" s="37">
        <v>20</v>
      </c>
      <c r="W3" s="5" t="s">
        <v>31</v>
      </c>
    </row>
    <row r="4" spans="1:50" ht="18.75" customHeight="1" x14ac:dyDescent="0.35">
      <c r="A4" s="4"/>
      <c r="B4" s="68" t="str">
        <f>IF(AC4=1,CONCATENATE("k = ",k),"")</f>
        <v/>
      </c>
      <c r="C4" s="69"/>
      <c r="D4" s="70"/>
      <c r="E4" s="70"/>
      <c r="F4" s="70"/>
      <c r="G4" s="70"/>
      <c r="H4" s="70"/>
      <c r="I4" s="70"/>
      <c r="J4" s="71" t="str">
        <f>IF(AC4=1,CONCATENATE("b = ",W7),"")</f>
        <v/>
      </c>
      <c r="L4" s="4"/>
      <c r="M4" s="89"/>
      <c r="N4" s="24" t="s">
        <v>73</v>
      </c>
      <c r="O4" s="23" t="s">
        <v>29</v>
      </c>
      <c r="Q4" s="23" t="s">
        <v>28</v>
      </c>
      <c r="R4" s="37">
        <v>0</v>
      </c>
      <c r="S4" s="24" t="s">
        <v>36</v>
      </c>
      <c r="V4" s="23" t="s">
        <v>30</v>
      </c>
      <c r="W4" s="37">
        <v>0</v>
      </c>
      <c r="X4" s="5" t="s">
        <v>37</v>
      </c>
      <c r="AC4" s="7">
        <f>IF(AD4,1,0)</f>
        <v>0</v>
      </c>
      <c r="AD4" s="8" t="b">
        <v>0</v>
      </c>
    </row>
    <row r="5" spans="1:50" ht="18.75" customHeight="1" x14ac:dyDescent="0.3">
      <c r="A5" s="4"/>
      <c r="B5" s="68" t="str">
        <f>IF(AC4=1,CONCATENATE("v = ",v),"")</f>
        <v/>
      </c>
      <c r="C5" s="69"/>
      <c r="D5" s="70"/>
      <c r="E5" s="70"/>
      <c r="F5" s="70"/>
      <c r="G5" s="70"/>
      <c r="H5" s="70"/>
      <c r="I5" s="70"/>
      <c r="J5" s="71" t="str">
        <f>IF(AC4=1,CONCATENATE("c = ",W8),"")</f>
        <v/>
      </c>
      <c r="L5" s="4"/>
      <c r="M5" s="24" t="s">
        <v>57</v>
      </c>
      <c r="P5" s="25" t="s">
        <v>32</v>
      </c>
      <c r="AW5" s="6"/>
      <c r="AX5" s="6"/>
    </row>
    <row r="6" spans="1:50" ht="18.75" customHeight="1" x14ac:dyDescent="0.3">
      <c r="A6" s="4"/>
      <c r="B6" s="68" t="str">
        <f>IF(AC4=1,CONCATENATE("w = ",w),"")</f>
        <v/>
      </c>
      <c r="C6" s="69"/>
      <c r="D6" s="70"/>
      <c r="E6" s="70"/>
      <c r="F6" s="70"/>
      <c r="G6" s="70"/>
      <c r="H6" s="70"/>
      <c r="I6" s="70"/>
      <c r="J6" s="70"/>
      <c r="L6" s="4"/>
      <c r="M6" s="46" t="s">
        <v>65</v>
      </c>
      <c r="N6" s="44"/>
      <c r="O6" s="44"/>
      <c r="P6" s="44"/>
      <c r="Q6" s="44"/>
      <c r="R6" s="44"/>
      <c r="S6" s="44"/>
      <c r="T6" s="44"/>
      <c r="U6" s="44"/>
      <c r="V6" s="44"/>
      <c r="W6" s="47">
        <f>MIN(ABS(j-k),ABS(j-O7),ABS(O7-k))</f>
        <v>10</v>
      </c>
      <c r="X6" s="51" t="s">
        <v>63</v>
      </c>
      <c r="AC6" s="7">
        <f>IF(AD6,1,0)</f>
        <v>1</v>
      </c>
      <c r="AD6" s="8" t="b">
        <v>1</v>
      </c>
      <c r="AE6" s="7" t="s">
        <v>14</v>
      </c>
      <c r="AF6" s="7"/>
    </row>
    <row r="7" spans="1:50" ht="15.75" x14ac:dyDescent="0.25">
      <c r="A7" s="4"/>
      <c r="B7" s="70"/>
      <c r="C7" s="70"/>
      <c r="D7" s="70"/>
      <c r="E7" s="70"/>
      <c r="F7" s="70"/>
      <c r="G7" s="70"/>
      <c r="H7" s="70"/>
      <c r="I7" s="70"/>
      <c r="J7" s="70"/>
      <c r="L7" s="4"/>
      <c r="M7" s="90" t="s">
        <v>66</v>
      </c>
      <c r="N7" s="90"/>
      <c r="O7" s="50">
        <f>MOD(v+w,n)</f>
        <v>0</v>
      </c>
      <c r="P7" s="53" t="s">
        <v>61</v>
      </c>
      <c r="Q7" s="44"/>
      <c r="R7" s="44"/>
      <c r="S7" s="44"/>
      <c r="T7" s="44"/>
      <c r="U7" s="44"/>
      <c r="V7" s="44"/>
      <c r="W7" s="47">
        <f>O8-W6</f>
        <v>10</v>
      </c>
      <c r="X7" s="51" t="s">
        <v>64</v>
      </c>
      <c r="Y7" s="9" t="s">
        <v>3</v>
      </c>
      <c r="Z7" s="9" t="s">
        <v>2</v>
      </c>
      <c r="AA7" s="9" t="s">
        <v>4</v>
      </c>
      <c r="AC7" s="10" t="s">
        <v>15</v>
      </c>
      <c r="AD7" s="7" t="s">
        <v>2</v>
      </c>
      <c r="AE7" s="7" t="s">
        <v>4</v>
      </c>
      <c r="AF7" s="7"/>
    </row>
    <row r="8" spans="1:50" ht="15.75" x14ac:dyDescent="0.25">
      <c r="A8" s="4"/>
      <c r="B8" s="70"/>
      <c r="C8" s="70"/>
      <c r="D8" s="70"/>
      <c r="E8" s="70"/>
      <c r="F8" s="70"/>
      <c r="G8" s="70"/>
      <c r="H8" s="70"/>
      <c r="I8" s="70"/>
      <c r="J8" s="70"/>
      <c r="L8" s="4"/>
      <c r="M8" s="90"/>
      <c r="N8" s="90"/>
      <c r="O8" s="47">
        <f>MAX(ABS(j-k),ABS(j-O7),ABS(O7-k))</f>
        <v>20</v>
      </c>
      <c r="P8" s="51" t="s">
        <v>62</v>
      </c>
      <c r="Q8" s="44"/>
      <c r="R8" s="44"/>
      <c r="S8" s="44"/>
      <c r="T8" s="44"/>
      <c r="U8" s="44"/>
      <c r="V8" s="44"/>
      <c r="W8" s="47">
        <f>n-W6-W7</f>
        <v>10</v>
      </c>
      <c r="X8" s="52" t="s">
        <v>60</v>
      </c>
      <c r="Y8" s="9">
        <v>0</v>
      </c>
      <c r="Z8" s="9">
        <f t="shared" ref="Z8:Z38" si="0">COS($Y$48-PI()*2*$Y$47*Y8/n)</f>
        <v>6.1257422745431001E-17</v>
      </c>
      <c r="AA8" s="9">
        <f t="shared" ref="AA8:AA38" si="1">SIN($Y$48-PI()*2*$Y$47*Y8/n)</f>
        <v>1</v>
      </c>
      <c r="AC8" s="7">
        <v>0</v>
      </c>
      <c r="AD8" s="7">
        <f>IF($AC$6=0,-2,VLOOKUP(AC8,$Y$8:$AA$38,2))</f>
        <v>6.1257422745431001E-17</v>
      </c>
      <c r="AE8" s="7">
        <f>IF($AC$6=0,-2,VLOOKUP(AC8,$Y$8:$AA$38,3))</f>
        <v>1</v>
      </c>
      <c r="AF8" s="7"/>
    </row>
    <row r="9" spans="1:50" ht="15.75" x14ac:dyDescent="0.25">
      <c r="A9" s="4"/>
      <c r="B9" s="70"/>
      <c r="C9" s="70"/>
      <c r="D9" s="70"/>
      <c r="E9" s="70"/>
      <c r="F9" s="70"/>
      <c r="G9" s="70"/>
      <c r="H9" s="70"/>
      <c r="I9" s="70"/>
      <c r="J9" s="70"/>
      <c r="L9" s="4"/>
      <c r="M9" s="59" t="s">
        <v>67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8" t="s">
        <v>33</v>
      </c>
      <c r="Y9" s="9">
        <v>1</v>
      </c>
      <c r="Z9" s="9">
        <f t="shared" si="0"/>
        <v>0.20791169081775945</v>
      </c>
      <c r="AA9" s="9">
        <f t="shared" si="1"/>
        <v>0.97814760073380558</v>
      </c>
      <c r="AC9" s="7">
        <f>j</f>
        <v>10</v>
      </c>
      <c r="AD9" s="7">
        <f>IF($AC$6=0,-2,VLOOKUP(AC9,$Y$8:$AA$38,2))</f>
        <v>0.86602540378443871</v>
      </c>
      <c r="AE9" s="7">
        <f>IF($AC$6=0,-2,VLOOKUP(AC9,$Y$8:$AA$38,3))</f>
        <v>-0.49999999999999983</v>
      </c>
      <c r="AF9" s="7"/>
    </row>
    <row r="10" spans="1:50" ht="15.75" x14ac:dyDescent="0.25">
      <c r="A10" s="4"/>
      <c r="B10" s="72"/>
      <c r="C10" s="72"/>
      <c r="D10" s="72"/>
      <c r="E10" s="72"/>
      <c r="F10" s="72"/>
      <c r="G10" s="72"/>
      <c r="H10" s="72"/>
      <c r="I10" s="72"/>
      <c r="J10" s="72"/>
      <c r="K10" s="9"/>
      <c r="L10" s="11"/>
      <c r="M10" s="59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 t="s">
        <v>70</v>
      </c>
      <c r="Y10" s="9">
        <v>2</v>
      </c>
      <c r="Z10" s="9">
        <f t="shared" si="0"/>
        <v>0.40673664307580021</v>
      </c>
      <c r="AA10" s="9">
        <f t="shared" si="1"/>
        <v>0.91354545764260087</v>
      </c>
      <c r="AC10" s="7"/>
      <c r="AD10" s="7"/>
      <c r="AE10" s="7"/>
      <c r="AF10" s="7"/>
    </row>
    <row r="11" spans="1:50" ht="17.25" x14ac:dyDescent="0.3">
      <c r="A11" s="4"/>
      <c r="B11" s="72"/>
      <c r="C11" s="72"/>
      <c r="D11" s="72"/>
      <c r="E11" s="72"/>
      <c r="F11" s="72"/>
      <c r="G11" s="72"/>
      <c r="H11" s="72"/>
      <c r="I11" s="72"/>
      <c r="J11" s="72"/>
      <c r="K11" s="9"/>
      <c r="L11" s="11"/>
      <c r="M11" s="65" t="s">
        <v>74</v>
      </c>
      <c r="N11" s="65"/>
      <c r="O11" s="57"/>
      <c r="P11" s="57"/>
      <c r="Q11" s="57"/>
      <c r="R11" s="57"/>
      <c r="S11" s="57"/>
      <c r="T11" s="57"/>
      <c r="U11" s="57"/>
      <c r="V11" s="57"/>
      <c r="W11" s="57"/>
      <c r="X11" s="58" t="s">
        <v>75</v>
      </c>
      <c r="Y11" s="9">
        <v>3</v>
      </c>
      <c r="Z11" s="9">
        <f t="shared" si="0"/>
        <v>0.58778525229247314</v>
      </c>
      <c r="AA11" s="9">
        <f t="shared" si="1"/>
        <v>0.80901699437494745</v>
      </c>
      <c r="AC11" s="7">
        <f>MOD(AC8+1,n)</f>
        <v>1</v>
      </c>
      <c r="AD11" s="7">
        <f t="shared" ref="AD11:AD12" si="2">IF($AC$6=0,-2,VLOOKUP(AC11,$Y$8:$AA$38,2))</f>
        <v>0.20791169081775945</v>
      </c>
      <c r="AE11" s="7">
        <f t="shared" ref="AE11:AE12" si="3">IF($AC$6=0,-2,VLOOKUP(AC11,$Y$8:$AA$38,3))</f>
        <v>0.97814760073380558</v>
      </c>
      <c r="AF11" s="7"/>
    </row>
    <row r="12" spans="1:50" ht="15.75" x14ac:dyDescent="0.25">
      <c r="A12" s="4"/>
      <c r="B12" s="72"/>
      <c r="C12" s="72"/>
      <c r="D12" s="72"/>
      <c r="E12" s="72"/>
      <c r="F12" s="72"/>
      <c r="G12" s="72"/>
      <c r="H12" s="72"/>
      <c r="I12" s="72"/>
      <c r="J12" s="72"/>
      <c r="K12" s="9"/>
      <c r="L12" s="11"/>
      <c r="M12" s="65">
        <v>0</v>
      </c>
      <c r="N12" s="66" t="s">
        <v>68</v>
      </c>
      <c r="O12" s="65"/>
      <c r="P12" s="65"/>
      <c r="Q12" s="65"/>
      <c r="R12" s="65"/>
      <c r="S12" s="65"/>
      <c r="T12" s="57"/>
      <c r="U12" s="57"/>
      <c r="V12" s="57"/>
      <c r="W12" s="57"/>
      <c r="X12" s="57"/>
      <c r="Y12" s="9">
        <v>4</v>
      </c>
      <c r="Z12" s="9">
        <f t="shared" si="0"/>
        <v>0.74314482547739424</v>
      </c>
      <c r="AA12" s="9">
        <f t="shared" si="1"/>
        <v>0.66913060635885824</v>
      </c>
      <c r="AC12" s="7">
        <f>MOD(j-AC11,n)</f>
        <v>9</v>
      </c>
      <c r="AD12" s="7">
        <f t="shared" si="2"/>
        <v>0.95105651629515353</v>
      </c>
      <c r="AE12" s="7">
        <f t="shared" si="3"/>
        <v>-0.3090169943749474</v>
      </c>
      <c r="AF12" s="7"/>
    </row>
    <row r="13" spans="1:50" ht="15" customHeight="1" x14ac:dyDescent="0.35">
      <c r="A13" s="12"/>
      <c r="B13" s="73"/>
      <c r="C13" s="73"/>
      <c r="D13" s="73"/>
      <c r="E13" s="73"/>
      <c r="F13" s="73"/>
      <c r="G13" s="73"/>
      <c r="H13" s="73"/>
      <c r="I13" s="73"/>
      <c r="J13" s="73"/>
      <c r="K13" s="13"/>
      <c r="L13" s="12"/>
      <c r="M13" s="67" t="s">
        <v>69</v>
      </c>
      <c r="N13" s="65"/>
      <c r="O13" s="65"/>
      <c r="P13" s="65"/>
      <c r="Q13" s="65"/>
      <c r="R13" s="65"/>
      <c r="S13" s="65"/>
      <c r="T13" s="57"/>
      <c r="U13" s="57"/>
      <c r="V13" s="57"/>
      <c r="W13" s="57"/>
      <c r="X13" s="58" t="s">
        <v>71</v>
      </c>
      <c r="Y13" s="9">
        <v>5</v>
      </c>
      <c r="Z13" s="9">
        <f t="shared" si="0"/>
        <v>0.8660254037844386</v>
      </c>
      <c r="AA13" s="9">
        <f t="shared" si="1"/>
        <v>0.5</v>
      </c>
      <c r="AC13" s="7"/>
      <c r="AD13" s="7"/>
      <c r="AE13" s="7"/>
      <c r="AF13" s="7"/>
    </row>
    <row r="14" spans="1:50" ht="15" customHeight="1" x14ac:dyDescent="0.25">
      <c r="A14" s="12"/>
      <c r="B14" s="72"/>
      <c r="C14" s="72"/>
      <c r="D14" s="72"/>
      <c r="E14" s="72"/>
      <c r="F14" s="72"/>
      <c r="G14" s="72"/>
      <c r="H14" s="72"/>
      <c r="I14" s="72"/>
      <c r="J14" s="72"/>
      <c r="K14" s="9"/>
      <c r="L14" s="11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56" t="s">
        <v>34</v>
      </c>
      <c r="Y14" s="9">
        <v>6</v>
      </c>
      <c r="Z14" s="9">
        <f t="shared" si="0"/>
        <v>0.95105651629515353</v>
      </c>
      <c r="AA14" s="9">
        <f t="shared" si="1"/>
        <v>0.3090169943749474</v>
      </c>
      <c r="AC14" s="7">
        <f>MOD(AC11+1,n)</f>
        <v>2</v>
      </c>
      <c r="AD14" s="7">
        <f t="shared" ref="AD14:AD15" si="4">IF($AC$6=0,-2,VLOOKUP(AC14,$Y$8:$AA$38,2))</f>
        <v>0.40673664307580021</v>
      </c>
      <c r="AE14" s="7">
        <f t="shared" ref="AE14:AE15" si="5">IF($AC$6=0,-2,VLOOKUP(AC14,$Y$8:$AA$38,3))</f>
        <v>0.91354545764260087</v>
      </c>
      <c r="AF14" s="7"/>
    </row>
    <row r="15" spans="1:50" ht="15" customHeight="1" x14ac:dyDescent="0.25">
      <c r="A15" s="12"/>
      <c r="B15" s="74"/>
      <c r="C15" s="75"/>
      <c r="D15" s="72"/>
      <c r="E15" s="72"/>
      <c r="F15" s="72"/>
      <c r="G15" s="72"/>
      <c r="H15" s="72"/>
      <c r="I15" s="72"/>
      <c r="J15" s="72"/>
      <c r="K15" s="9"/>
      <c r="L15" s="1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9">
        <v>7</v>
      </c>
      <c r="Z15" s="9">
        <f t="shared" si="0"/>
        <v>0.99452189536827329</v>
      </c>
      <c r="AA15" s="9">
        <f t="shared" si="1"/>
        <v>0.10452846326765339</v>
      </c>
      <c r="AC15" s="7">
        <f>MOD(j-AC14,n)</f>
        <v>8</v>
      </c>
      <c r="AD15" s="7">
        <f t="shared" si="4"/>
        <v>0.99452189536827329</v>
      </c>
      <c r="AE15" s="7">
        <f t="shared" si="5"/>
        <v>-0.10452846326765339</v>
      </c>
      <c r="AF15" s="7"/>
    </row>
    <row r="16" spans="1:50" ht="15" customHeight="1" x14ac:dyDescent="0.3">
      <c r="A16" s="12"/>
      <c r="B16" s="75"/>
      <c r="C16" s="75"/>
      <c r="D16" s="76"/>
      <c r="E16" s="72"/>
      <c r="F16" s="72"/>
      <c r="G16" s="72"/>
      <c r="H16" s="72"/>
      <c r="I16" s="72"/>
      <c r="J16" s="72"/>
      <c r="K16" s="9"/>
      <c r="L16" s="11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9">
        <v>8</v>
      </c>
      <c r="Z16" s="9">
        <f t="shared" si="0"/>
        <v>0.99452189536827329</v>
      </c>
      <c r="AA16" s="9">
        <f t="shared" si="1"/>
        <v>-0.10452846326765339</v>
      </c>
      <c r="AC16" s="7"/>
      <c r="AD16" s="7"/>
      <c r="AE16" s="7"/>
      <c r="AF16" s="7"/>
      <c r="AS16" s="61"/>
    </row>
    <row r="17" spans="1:45" ht="15" customHeight="1" x14ac:dyDescent="0.3">
      <c r="A17" s="12"/>
      <c r="B17" s="72"/>
      <c r="C17" s="72"/>
      <c r="D17" s="77"/>
      <c r="E17" s="72"/>
      <c r="F17" s="72"/>
      <c r="G17" s="72"/>
      <c r="H17" s="72"/>
      <c r="I17" s="72"/>
      <c r="J17" s="72"/>
      <c r="K17" s="9"/>
      <c r="L17" s="1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9">
        <v>9</v>
      </c>
      <c r="Z17" s="9">
        <f t="shared" si="0"/>
        <v>0.95105651629515353</v>
      </c>
      <c r="AA17" s="9">
        <f t="shared" si="1"/>
        <v>-0.3090169943749474</v>
      </c>
      <c r="AC17" s="7">
        <f>MOD(AC14+1,n)</f>
        <v>3</v>
      </c>
      <c r="AD17" s="7">
        <f t="shared" ref="AD17:AD18" si="6">IF($AC$6=0,-2,VLOOKUP(AC17,$Y$8:$AA$38,2))</f>
        <v>0.58778525229247314</v>
      </c>
      <c r="AE17" s="7">
        <f t="shared" ref="AE17:AE18" si="7">IF($AC$6=0,-2,VLOOKUP(AC17,$Y$8:$AA$38,3))</f>
        <v>0.80901699437494745</v>
      </c>
      <c r="AF17" s="7"/>
      <c r="AS17" s="61"/>
    </row>
    <row r="18" spans="1:45" ht="15" customHeight="1" x14ac:dyDescent="0.3">
      <c r="A18" s="12"/>
      <c r="B18" s="72"/>
      <c r="C18" s="78"/>
      <c r="D18" s="79"/>
      <c r="E18" s="76"/>
      <c r="F18" s="80"/>
      <c r="G18" s="81"/>
      <c r="H18" s="82"/>
      <c r="I18" s="82"/>
      <c r="J18" s="82"/>
      <c r="K18" s="17"/>
      <c r="L18" s="18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9">
        <v>10</v>
      </c>
      <c r="Z18" s="9">
        <f t="shared" si="0"/>
        <v>0.86602540378443871</v>
      </c>
      <c r="AA18" s="9">
        <f t="shared" si="1"/>
        <v>-0.49999999999999983</v>
      </c>
      <c r="AC18" s="7">
        <f>MOD(j-AC17,n)</f>
        <v>7</v>
      </c>
      <c r="AD18" s="7">
        <f t="shared" si="6"/>
        <v>0.99452189536827329</v>
      </c>
      <c r="AE18" s="7">
        <f t="shared" si="7"/>
        <v>0.10452846326765339</v>
      </c>
      <c r="AF18" s="7"/>
      <c r="AS18" s="61"/>
    </row>
    <row r="19" spans="1:45" ht="15" customHeight="1" x14ac:dyDescent="0.3">
      <c r="A19" s="12"/>
      <c r="B19" s="83"/>
      <c r="C19" s="72"/>
      <c r="D19" s="84"/>
      <c r="E19" s="84"/>
      <c r="F19" s="80"/>
      <c r="G19" s="84"/>
      <c r="H19" s="76"/>
      <c r="I19" s="81"/>
      <c r="J19" s="81"/>
      <c r="K19" s="16"/>
      <c r="L19" s="18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9">
        <v>11</v>
      </c>
      <c r="Z19" s="9">
        <f t="shared" si="0"/>
        <v>0.74314482547739447</v>
      </c>
      <c r="AA19" s="9">
        <f t="shared" si="1"/>
        <v>-0.66913060635885802</v>
      </c>
      <c r="AC19" s="7"/>
      <c r="AD19" s="7"/>
      <c r="AE19" s="7"/>
      <c r="AF19" s="7"/>
    </row>
    <row r="20" spans="1:45" ht="15" customHeight="1" x14ac:dyDescent="0.3">
      <c r="A20" s="12"/>
      <c r="B20" s="72"/>
      <c r="C20" s="72"/>
      <c r="D20" s="82"/>
      <c r="E20" s="84"/>
      <c r="F20" s="84"/>
      <c r="G20" s="79"/>
      <c r="H20" s="76"/>
      <c r="I20" s="84"/>
      <c r="J20" s="84"/>
      <c r="K20" s="14"/>
      <c r="L20" s="18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9">
        <v>12</v>
      </c>
      <c r="Z20" s="9">
        <f t="shared" si="0"/>
        <v>0.58778525229247314</v>
      </c>
      <c r="AA20" s="9">
        <f t="shared" si="1"/>
        <v>-0.80901699437494745</v>
      </c>
      <c r="AC20" s="7">
        <f>MOD(AC17+1,n)</f>
        <v>4</v>
      </c>
      <c r="AD20" s="7">
        <f t="shared" ref="AD20:AD21" si="8">IF($AC$6=0,-2,VLOOKUP(AC20,$Y$8:$AA$38,2))</f>
        <v>0.74314482547739424</v>
      </c>
      <c r="AE20" s="7">
        <f t="shared" ref="AE20:AE21" si="9">IF($AC$6=0,-2,VLOOKUP(AC20,$Y$8:$AA$38,3))</f>
        <v>0.66913060635885824</v>
      </c>
      <c r="AF20" s="7"/>
    </row>
    <row r="21" spans="1:45" ht="15" customHeight="1" x14ac:dyDescent="0.25">
      <c r="A21" s="12"/>
      <c r="B21" s="72"/>
      <c r="C21" s="72"/>
      <c r="D21" s="72"/>
      <c r="E21" s="72"/>
      <c r="F21" s="72"/>
      <c r="G21" s="72"/>
      <c r="H21" s="76"/>
      <c r="I21" s="80"/>
      <c r="J21" s="80"/>
      <c r="K21" s="15"/>
      <c r="L21" s="1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9">
        <v>13</v>
      </c>
      <c r="Z21" s="9">
        <f t="shared" si="0"/>
        <v>0.40673664307579999</v>
      </c>
      <c r="AA21" s="9">
        <f t="shared" si="1"/>
        <v>-0.91354545764260098</v>
      </c>
      <c r="AC21" s="7">
        <f>MOD(j-AC20,n)</f>
        <v>6</v>
      </c>
      <c r="AD21" s="7">
        <f t="shared" si="8"/>
        <v>0.95105651629515353</v>
      </c>
      <c r="AE21" s="7">
        <f t="shared" si="9"/>
        <v>0.3090169943749474</v>
      </c>
      <c r="AF21" s="7"/>
    </row>
    <row r="22" spans="1:45" ht="15" customHeight="1" x14ac:dyDescent="0.25">
      <c r="A22" s="12"/>
      <c r="B22" s="72"/>
      <c r="C22" s="72"/>
      <c r="D22" s="72"/>
      <c r="E22" s="72"/>
      <c r="F22" s="72"/>
      <c r="G22" s="72"/>
      <c r="H22" s="72"/>
      <c r="I22" s="85"/>
      <c r="J22" s="85"/>
      <c r="K22" s="19"/>
      <c r="L22" s="11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9">
        <v>14</v>
      </c>
      <c r="Z22" s="9">
        <f t="shared" si="0"/>
        <v>0.20791169081775923</v>
      </c>
      <c r="AA22" s="9">
        <f t="shared" si="1"/>
        <v>-0.97814760073380569</v>
      </c>
      <c r="AC22" s="7"/>
      <c r="AD22" s="7"/>
      <c r="AE22" s="7"/>
      <c r="AF22" s="7"/>
    </row>
    <row r="23" spans="1:45" ht="15.75" x14ac:dyDescent="0.25">
      <c r="A23" s="12"/>
      <c r="B23" s="72"/>
      <c r="C23" s="72"/>
      <c r="D23" s="72"/>
      <c r="E23" s="72"/>
      <c r="F23" s="72"/>
      <c r="G23" s="72"/>
      <c r="H23" s="72"/>
      <c r="I23" s="72"/>
      <c r="J23" s="72"/>
      <c r="K23" s="9"/>
      <c r="L23" s="11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9">
        <v>15</v>
      </c>
      <c r="Z23" s="9">
        <f t="shared" si="0"/>
        <v>5.0534663259549362E-16</v>
      </c>
      <c r="AA23" s="9">
        <f t="shared" si="1"/>
        <v>-1</v>
      </c>
      <c r="AC23" s="7">
        <f>MOD(AC20+1,n)</f>
        <v>5</v>
      </c>
      <c r="AD23" s="7">
        <f t="shared" ref="AD23:AD24" si="10">IF($AC$6=0,-2,VLOOKUP(AC23,$Y$8:$AA$38,2))</f>
        <v>0.8660254037844386</v>
      </c>
      <c r="AE23" s="7">
        <f t="shared" ref="AE23:AE24" si="11">IF($AC$6=0,-2,VLOOKUP(AC23,$Y$8:$AA$38,3))</f>
        <v>0.5</v>
      </c>
      <c r="AF23" s="7"/>
    </row>
    <row r="24" spans="1:45" ht="15.75" x14ac:dyDescent="0.25">
      <c r="A24" s="12"/>
      <c r="B24" s="72"/>
      <c r="C24" s="72"/>
      <c r="D24" s="72"/>
      <c r="E24" s="72"/>
      <c r="F24" s="72"/>
      <c r="G24" s="72"/>
      <c r="H24" s="72"/>
      <c r="I24" s="72"/>
      <c r="J24" s="72"/>
      <c r="K24" s="9"/>
      <c r="L24" s="1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9">
        <v>16</v>
      </c>
      <c r="Z24" s="9">
        <f t="shared" si="0"/>
        <v>-0.20791169081775912</v>
      </c>
      <c r="AA24" s="9">
        <f t="shared" si="1"/>
        <v>-0.97814760073380569</v>
      </c>
      <c r="AC24" s="7">
        <f>MOD(j-AC23,n)</f>
        <v>5</v>
      </c>
      <c r="AD24" s="7">
        <f t="shared" si="10"/>
        <v>0.8660254037844386</v>
      </c>
      <c r="AE24" s="7">
        <f t="shared" si="11"/>
        <v>0.5</v>
      </c>
      <c r="AF24" s="7"/>
    </row>
    <row r="25" spans="1:45" ht="15.75" x14ac:dyDescent="0.25">
      <c r="A25" s="12"/>
      <c r="B25" s="73"/>
      <c r="C25" s="73"/>
      <c r="D25" s="73"/>
      <c r="E25" s="73"/>
      <c r="F25" s="73"/>
      <c r="G25" s="73"/>
      <c r="H25" s="73"/>
      <c r="I25" s="73"/>
      <c r="J25" s="73"/>
      <c r="K25" s="13"/>
      <c r="L25" s="12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9">
        <v>17</v>
      </c>
      <c r="Z25" s="9">
        <f t="shared" si="0"/>
        <v>-0.40673664307580026</v>
      </c>
      <c r="AA25" s="9">
        <f t="shared" si="1"/>
        <v>-0.91354545764260087</v>
      </c>
      <c r="AC25" s="7"/>
      <c r="AD25" s="7"/>
      <c r="AE25" s="7"/>
      <c r="AF25" s="7"/>
    </row>
    <row r="26" spans="1:45" ht="15.75" x14ac:dyDescent="0.25">
      <c r="A26" s="12"/>
      <c r="B26" s="73"/>
      <c r="C26" s="73"/>
      <c r="D26" s="73"/>
      <c r="E26" s="73"/>
      <c r="F26" s="73"/>
      <c r="G26" s="73"/>
      <c r="H26" s="73"/>
      <c r="I26" s="73"/>
      <c r="J26" s="73"/>
      <c r="K26" s="13"/>
      <c r="L26" s="12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9">
        <v>18</v>
      </c>
      <c r="Z26" s="9">
        <f t="shared" si="0"/>
        <v>-0.58778525229247303</v>
      </c>
      <c r="AA26" s="9">
        <f t="shared" si="1"/>
        <v>-0.80901699437494745</v>
      </c>
      <c r="AC26" s="7">
        <f>MOD(AC23+1,n)</f>
        <v>6</v>
      </c>
      <c r="AD26" s="7">
        <f t="shared" ref="AD26:AD27" si="12">IF($AC$6=0,-2,VLOOKUP(AC26,$Y$8:$AA$38,2))</f>
        <v>0.95105651629515353</v>
      </c>
      <c r="AE26" s="7">
        <f t="shared" ref="AE26:AE27" si="13">IF($AC$6=0,-2,VLOOKUP(AC26,$Y$8:$AA$38,3))</f>
        <v>0.3090169943749474</v>
      </c>
      <c r="AF26" s="7"/>
    </row>
    <row r="27" spans="1:45" ht="15.75" x14ac:dyDescent="0.25">
      <c r="A27" s="12"/>
      <c r="B27" s="73"/>
      <c r="C27" s="73"/>
      <c r="D27" s="73"/>
      <c r="E27" s="73"/>
      <c r="F27" s="73"/>
      <c r="G27" s="73"/>
      <c r="H27" s="73"/>
      <c r="I27" s="73"/>
      <c r="J27" s="73"/>
      <c r="K27" s="13"/>
      <c r="L27" s="12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9">
        <v>19</v>
      </c>
      <c r="Z27" s="9">
        <f t="shared" si="0"/>
        <v>-0.74314482547739402</v>
      </c>
      <c r="AA27" s="9">
        <f t="shared" si="1"/>
        <v>-0.66913060635885835</v>
      </c>
      <c r="AC27" s="7">
        <f>MOD(j-AC26,n)</f>
        <v>4</v>
      </c>
      <c r="AD27" s="7">
        <f t="shared" si="12"/>
        <v>0.74314482547739424</v>
      </c>
      <c r="AE27" s="7">
        <f t="shared" si="13"/>
        <v>0.66913060635885824</v>
      </c>
      <c r="AF27" s="7"/>
    </row>
    <row r="28" spans="1:45" ht="15.75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9">
        <v>20</v>
      </c>
      <c r="Z28" s="9">
        <f t="shared" si="0"/>
        <v>-0.86602540378443849</v>
      </c>
      <c r="AA28" s="9">
        <f t="shared" si="1"/>
        <v>-0.50000000000000033</v>
      </c>
      <c r="AC28" s="7"/>
      <c r="AD28" s="7"/>
      <c r="AE28" s="7"/>
      <c r="AF28" s="7"/>
    </row>
    <row r="29" spans="1:45" ht="15.75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2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9">
        <v>21</v>
      </c>
      <c r="Z29" s="9">
        <f t="shared" si="0"/>
        <v>-0.95105651629515353</v>
      </c>
      <c r="AA29" s="9">
        <f t="shared" si="1"/>
        <v>-0.30901699437494751</v>
      </c>
      <c r="AC29" s="7">
        <f>MOD(AC26+1,n)</f>
        <v>7</v>
      </c>
      <c r="AD29" s="7">
        <f t="shared" ref="AD29:AD30" si="14">IF($AC$6=0,-2,VLOOKUP(AC29,$Y$8:$AA$38,2))</f>
        <v>0.99452189536827329</v>
      </c>
      <c r="AE29" s="7">
        <f t="shared" ref="AE29:AE30" si="15">IF($AC$6=0,-2,VLOOKUP(AC29,$Y$8:$AA$38,3))</f>
        <v>0.10452846326765339</v>
      </c>
      <c r="AF29" s="7"/>
    </row>
    <row r="30" spans="1:45" ht="18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9">
        <v>22</v>
      </c>
      <c r="Z30" s="9">
        <f t="shared" si="0"/>
        <v>-0.99452189536827329</v>
      </c>
      <c r="AA30" s="9">
        <f t="shared" si="1"/>
        <v>-0.10452846326765418</v>
      </c>
      <c r="AC30" s="7">
        <f>MOD(j-AC29,n)</f>
        <v>3</v>
      </c>
      <c r="AD30" s="7">
        <f t="shared" si="14"/>
        <v>0.58778525229247314</v>
      </c>
      <c r="AE30" s="7">
        <f t="shared" si="15"/>
        <v>0.80901699437494745</v>
      </c>
      <c r="AF30" s="7"/>
    </row>
    <row r="31" spans="1:45" ht="15.75" x14ac:dyDescent="0.25">
      <c r="A31" s="3">
        <v>1</v>
      </c>
      <c r="B31" s="20" t="s">
        <v>21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3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9">
        <v>23</v>
      </c>
      <c r="Z31" s="9">
        <f t="shared" si="0"/>
        <v>-0.9945218953682734</v>
      </c>
      <c r="AA31" s="9">
        <f t="shared" si="1"/>
        <v>0.10452846326765305</v>
      </c>
      <c r="AC31" s="7"/>
      <c r="AD31" s="7"/>
      <c r="AE31" s="7"/>
      <c r="AF31" s="7"/>
    </row>
    <row r="32" spans="1:45" ht="15.75" x14ac:dyDescent="0.25">
      <c r="A32" s="3">
        <v>2</v>
      </c>
      <c r="B32" s="20" t="s">
        <v>17</v>
      </c>
      <c r="M32" s="39"/>
      <c r="N32" s="39"/>
      <c r="O32" s="39"/>
      <c r="P32" s="26"/>
      <c r="Q32" s="26"/>
      <c r="R32" s="26"/>
      <c r="S32" s="26"/>
      <c r="T32" s="26"/>
      <c r="U32" s="26"/>
      <c r="V32" s="26"/>
      <c r="W32" s="26"/>
      <c r="X32" s="26"/>
      <c r="Y32" s="9">
        <v>24</v>
      </c>
      <c r="Z32" s="9">
        <f t="shared" si="0"/>
        <v>-0.95105651629515364</v>
      </c>
      <c r="AA32" s="9">
        <f t="shared" si="1"/>
        <v>0.30901699437494728</v>
      </c>
      <c r="AC32" s="7">
        <f>MOD(AC29+1,n)</f>
        <v>8</v>
      </c>
      <c r="AD32" s="7">
        <f t="shared" ref="AD32:AD33" si="16">IF($AC$6=0,-2,VLOOKUP(AC32,$Y$8:$AA$38,2))</f>
        <v>0.99452189536827329</v>
      </c>
      <c r="AE32" s="7">
        <f t="shared" ref="AE32:AE33" si="17">IF($AC$6=0,-2,VLOOKUP(AC32,$Y$8:$AA$38,3))</f>
        <v>-0.10452846326765339</v>
      </c>
      <c r="AF32" s="7"/>
    </row>
    <row r="33" spans="1:45" ht="15.75" x14ac:dyDescent="0.25">
      <c r="A33" s="3">
        <v>3</v>
      </c>
      <c r="B33" s="20" t="s">
        <v>16</v>
      </c>
      <c r="M33" s="26"/>
      <c r="N33" s="26"/>
      <c r="O33" s="26"/>
      <c r="P33" s="26"/>
      <c r="Q33" s="26"/>
      <c r="R33" s="26"/>
      <c r="S33" s="45"/>
      <c r="T33" s="45"/>
      <c r="U33" s="45"/>
      <c r="V33" s="45"/>
      <c r="W33" s="45"/>
      <c r="X33" s="45"/>
      <c r="Y33" s="9">
        <v>25</v>
      </c>
      <c r="Z33" s="9">
        <f t="shared" si="0"/>
        <v>-0.8660254037844386</v>
      </c>
      <c r="AA33" s="9">
        <f t="shared" si="1"/>
        <v>0.50000000000000011</v>
      </c>
      <c r="AC33" s="7">
        <f>MOD(j-AC32,n)</f>
        <v>2</v>
      </c>
      <c r="AD33" s="7">
        <f t="shared" si="16"/>
        <v>0.40673664307580021</v>
      </c>
      <c r="AE33" s="7">
        <f t="shared" si="17"/>
        <v>0.91354545764260087</v>
      </c>
      <c r="AF33" s="7"/>
    </row>
    <row r="34" spans="1:45" ht="15.75" x14ac:dyDescent="0.25">
      <c r="A34" s="3">
        <v>4</v>
      </c>
      <c r="B34" s="20" t="s">
        <v>22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9">
        <v>26</v>
      </c>
      <c r="Z34" s="9">
        <f t="shared" si="0"/>
        <v>-0.74314482547739391</v>
      </c>
      <c r="AA34" s="9">
        <f t="shared" si="1"/>
        <v>0.66913060635885857</v>
      </c>
      <c r="AC34" s="7"/>
      <c r="AD34" s="7"/>
      <c r="AE34" s="7"/>
      <c r="AF34" s="7"/>
      <c r="AH34" s="9">
        <f>K1</f>
        <v>30</v>
      </c>
      <c r="AI34" s="9" t="s">
        <v>0</v>
      </c>
      <c r="AJ34" s="9">
        <f>Y48</f>
        <v>1.5707963267948966</v>
      </c>
      <c r="AK34" s="9" t="s">
        <v>1</v>
      </c>
      <c r="AO34" s="9">
        <f>IF($AO$35,1,0)</f>
        <v>0</v>
      </c>
      <c r="AP34" s="9">
        <f>IF($AO$35,1,0)</f>
        <v>0</v>
      </c>
      <c r="AQ34" s="9">
        <f>IF($AQ$35,1,0)</f>
        <v>0</v>
      </c>
      <c r="AR34" s="9">
        <f>IF($AQ$35,1,0)</f>
        <v>0</v>
      </c>
    </row>
    <row r="35" spans="1:45" ht="15.75" x14ac:dyDescent="0.25">
      <c r="A35" s="3">
        <v>5</v>
      </c>
      <c r="B35" s="20" t="s">
        <v>18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9">
        <v>27</v>
      </c>
      <c r="Z35" s="9">
        <f t="shared" si="0"/>
        <v>-0.58778525229247325</v>
      </c>
      <c r="AA35" s="9">
        <f t="shared" si="1"/>
        <v>0.80901699437494734</v>
      </c>
      <c r="AC35" s="7">
        <f>MOD(AC32+1,n)</f>
        <v>9</v>
      </c>
      <c r="AD35" s="7">
        <f t="shared" ref="AD35:AD36" si="18">IF($AC$6=0,-2,VLOOKUP(AC35,$Y$8:$AA$38,2))</f>
        <v>0.95105651629515353</v>
      </c>
      <c r="AE35" s="7">
        <f t="shared" ref="AE35:AE36" si="19">IF($AC$6=0,-2,VLOOKUP(AC35,$Y$8:$AA$38,3))</f>
        <v>-0.3090169943749474</v>
      </c>
      <c r="AF35" s="7"/>
      <c r="AJ35" s="21">
        <f>Y47</f>
        <v>1</v>
      </c>
      <c r="AK35" s="21" t="s">
        <v>5</v>
      </c>
      <c r="AO35" s="22" t="b">
        <v>0</v>
      </c>
      <c r="AP35" s="9" t="s">
        <v>10</v>
      </c>
      <c r="AQ35" s="22" t="b">
        <v>0</v>
      </c>
      <c r="AR35" s="9" t="s">
        <v>10</v>
      </c>
    </row>
    <row r="36" spans="1:45" ht="15.75" x14ac:dyDescent="0.25">
      <c r="B36" s="20" t="s">
        <v>19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9">
        <v>28</v>
      </c>
      <c r="Z36" s="9">
        <f t="shared" si="0"/>
        <v>-0.4067366430758001</v>
      </c>
      <c r="AA36" s="9">
        <f t="shared" si="1"/>
        <v>0.91354545764260098</v>
      </c>
      <c r="AC36" s="7">
        <f>MOD(j-AC35,n)</f>
        <v>1</v>
      </c>
      <c r="AD36" s="7">
        <f t="shared" si="18"/>
        <v>0.20791169081775945</v>
      </c>
      <c r="AE36" s="7">
        <f t="shared" si="19"/>
        <v>0.97814760073380558</v>
      </c>
      <c r="AF36" s="7"/>
      <c r="AH36" s="9" t="s">
        <v>13</v>
      </c>
      <c r="AN36" s="9">
        <v>0.06</v>
      </c>
      <c r="AO36" s="9" t="s">
        <v>9</v>
      </c>
    </row>
    <row r="37" spans="1:45" ht="15.75" x14ac:dyDescent="0.25">
      <c r="C37" s="20" t="s">
        <v>20</v>
      </c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1" t="s">
        <v>49</v>
      </c>
      <c r="Y37" s="9">
        <v>29</v>
      </c>
      <c r="Z37" s="9">
        <f t="shared" si="0"/>
        <v>-0.20791169081775893</v>
      </c>
      <c r="AA37" s="9">
        <f t="shared" si="1"/>
        <v>0.97814760073380569</v>
      </c>
      <c r="AC37" s="7"/>
      <c r="AD37" s="7"/>
      <c r="AE37" s="7"/>
      <c r="AF37" s="7"/>
      <c r="AH37" s="9" t="s">
        <v>3</v>
      </c>
      <c r="AI37" s="9" t="s">
        <v>2</v>
      </c>
      <c r="AJ37" s="9" t="s">
        <v>4</v>
      </c>
      <c r="AL37" s="9" t="s">
        <v>6</v>
      </c>
      <c r="AM37" s="9" t="s">
        <v>2</v>
      </c>
      <c r="AN37" s="9" t="s">
        <v>4</v>
      </c>
      <c r="AO37" s="9" t="s">
        <v>2</v>
      </c>
      <c r="AP37" s="9" t="s">
        <v>4</v>
      </c>
      <c r="AS37" s="62"/>
    </row>
    <row r="38" spans="1:45" ht="15.75" x14ac:dyDescent="0.25">
      <c r="B38" s="20" t="s">
        <v>23</v>
      </c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1" t="s">
        <v>51</v>
      </c>
      <c r="Y38" s="9">
        <v>30</v>
      </c>
      <c r="Z38" s="9">
        <f t="shared" si="0"/>
        <v>-1.0719506879364182E-15</v>
      </c>
      <c r="AA38" s="9">
        <f t="shared" si="1"/>
        <v>1</v>
      </c>
      <c r="AC38" s="7">
        <f>MOD(AC35+1,n)</f>
        <v>10</v>
      </c>
      <c r="AD38" s="7">
        <f t="shared" ref="AD38:AD39" si="20">IF($AC$6=0,-2,VLOOKUP(AC38,$Y$8:$AA$38,2))</f>
        <v>0.86602540378443871</v>
      </c>
      <c r="AE38" s="7">
        <f t="shared" ref="AE38:AE39" si="21">IF($AC$6=0,-2,VLOOKUP(AC38,$Y$8:$AA$38,3))</f>
        <v>-0.49999999999999983</v>
      </c>
      <c r="AF38" s="7"/>
      <c r="AH38" s="9">
        <v>0</v>
      </c>
      <c r="AI38" s="9">
        <f t="shared" ref="AI38:AI68" si="22">COS($AJ$34-PI()*2*$AJ$35*AH38/$AH$34)</f>
        <v>6.1257422745431001E-17</v>
      </c>
      <c r="AJ38" s="9">
        <f t="shared" ref="AJ38:AJ68" si="23">SIN($AJ$34-PI()*2*$AJ$35*AH38/$AH$34)</f>
        <v>1</v>
      </c>
      <c r="AL38" s="9">
        <f>IF($AH38&lt;$AH$34,$AH38,"")</f>
        <v>0</v>
      </c>
      <c r="AM38" s="9">
        <f t="shared" ref="AM38:AM68" si="24">AI38*(1+$AN$36)</f>
        <v>6.4932868110156858E-17</v>
      </c>
      <c r="AN38" s="9">
        <f t="shared" ref="AN38:AN68" si="25">AJ38*(1+$AN$36)</f>
        <v>1.06</v>
      </c>
      <c r="AO38" s="9">
        <f>IF(AO$34=0,-2,AM38)</f>
        <v>-2</v>
      </c>
      <c r="AP38" s="9">
        <f t="shared" ref="AP38:AP68" si="26">IF(AP$34=0,-2,AN38)</f>
        <v>-2</v>
      </c>
      <c r="AQ38" s="9">
        <f>IF(AQ$34=0,-2,AI38)</f>
        <v>-2</v>
      </c>
      <c r="AR38" s="9">
        <f>IF(AR$34=0,-2,AJ38)</f>
        <v>-2</v>
      </c>
    </row>
    <row r="39" spans="1:45" x14ac:dyDescent="0.25">
      <c r="AC39" s="7">
        <f>MOD(j-AC38,n)</f>
        <v>0</v>
      </c>
      <c r="AD39" s="7">
        <f t="shared" si="20"/>
        <v>6.1257422745431001E-17</v>
      </c>
      <c r="AE39" s="7">
        <f t="shared" si="21"/>
        <v>1</v>
      </c>
      <c r="AF39" s="7"/>
      <c r="AH39" s="9">
        <v>1</v>
      </c>
      <c r="AI39" s="9">
        <f t="shared" si="22"/>
        <v>0.20791169081775945</v>
      </c>
      <c r="AJ39" s="9">
        <f t="shared" si="23"/>
        <v>0.97814760073380558</v>
      </c>
      <c r="AL39" s="9">
        <f t="shared" ref="AL39:AL68" si="27">IF($AH39&lt;$AH$34,$AH39,"")</f>
        <v>1</v>
      </c>
      <c r="AM39" s="9">
        <f t="shared" si="24"/>
        <v>0.22038639226682502</v>
      </c>
      <c r="AN39" s="9">
        <f t="shared" si="25"/>
        <v>1.0368364567778339</v>
      </c>
      <c r="AO39" s="9">
        <f t="shared" ref="AO39:AO68" si="28">IF(AO$34=0,-2,AM39)</f>
        <v>-2</v>
      </c>
      <c r="AP39" s="9">
        <f t="shared" si="26"/>
        <v>-2</v>
      </c>
      <c r="AQ39" s="9">
        <f t="shared" ref="AQ39:AQ68" si="29">IF(AQ$34=0,-2,AI39)</f>
        <v>-2</v>
      </c>
      <c r="AR39" s="9">
        <f t="shared" ref="AR39:AR68" si="30">IF(AR$34=0,-2,AJ39)</f>
        <v>-2</v>
      </c>
    </row>
    <row r="40" spans="1:45" x14ac:dyDescent="0.25">
      <c r="AC40" s="7"/>
      <c r="AD40" s="7"/>
      <c r="AE40" s="7"/>
      <c r="AF40" s="7"/>
      <c r="AH40" s="9">
        <v>2</v>
      </c>
      <c r="AI40" s="9">
        <f t="shared" si="22"/>
        <v>0.40673664307580021</v>
      </c>
      <c r="AJ40" s="9">
        <f t="shared" si="23"/>
        <v>0.91354545764260087</v>
      </c>
      <c r="AL40" s="9">
        <f t="shared" si="27"/>
        <v>2</v>
      </c>
      <c r="AM40" s="9">
        <f t="shared" si="24"/>
        <v>0.43114084166034822</v>
      </c>
      <c r="AN40" s="9">
        <f t="shared" si="25"/>
        <v>0.96835818510115701</v>
      </c>
      <c r="AO40" s="9">
        <f t="shared" si="28"/>
        <v>-2</v>
      </c>
      <c r="AP40" s="9">
        <f t="shared" si="26"/>
        <v>-2</v>
      </c>
      <c r="AQ40" s="9">
        <f t="shared" si="29"/>
        <v>-2</v>
      </c>
      <c r="AR40" s="9">
        <f t="shared" si="30"/>
        <v>-2</v>
      </c>
    </row>
    <row r="41" spans="1:45" x14ac:dyDescent="0.25">
      <c r="AC41" s="7">
        <f>MOD(AC38+1,n)</f>
        <v>11</v>
      </c>
      <c r="AD41" s="7">
        <f t="shared" ref="AD41:AD42" si="31">IF($AC$6=0,-2,VLOOKUP(AC41,$Y$8:$AA$38,2))</f>
        <v>0.74314482547739447</v>
      </c>
      <c r="AE41" s="7">
        <f t="shared" ref="AE41:AE42" si="32">IF($AC$6=0,-2,VLOOKUP(AC41,$Y$8:$AA$38,3))</f>
        <v>-0.66913060635885802</v>
      </c>
      <c r="AF41" s="7"/>
      <c r="AH41" s="9">
        <v>3</v>
      </c>
      <c r="AI41" s="9">
        <f t="shared" si="22"/>
        <v>0.58778525229247314</v>
      </c>
      <c r="AJ41" s="9">
        <f t="shared" si="23"/>
        <v>0.80901699437494745</v>
      </c>
      <c r="AL41" s="9">
        <f t="shared" si="27"/>
        <v>3</v>
      </c>
      <c r="AM41" s="9">
        <f t="shared" si="24"/>
        <v>0.62305236743002157</v>
      </c>
      <c r="AN41" s="9">
        <f t="shared" si="25"/>
        <v>0.85755801403744436</v>
      </c>
      <c r="AO41" s="9">
        <f t="shared" si="28"/>
        <v>-2</v>
      </c>
      <c r="AP41" s="9">
        <f t="shared" si="26"/>
        <v>-2</v>
      </c>
      <c r="AQ41" s="9">
        <f t="shared" si="29"/>
        <v>-2</v>
      </c>
      <c r="AR41" s="9">
        <f t="shared" si="30"/>
        <v>-2</v>
      </c>
    </row>
    <row r="42" spans="1:45" x14ac:dyDescent="0.25">
      <c r="AC42" s="7">
        <f>MOD(j-AC41,n)</f>
        <v>29</v>
      </c>
      <c r="AD42" s="7">
        <f t="shared" si="31"/>
        <v>-0.20791169081775893</v>
      </c>
      <c r="AE42" s="7">
        <f t="shared" si="32"/>
        <v>0.97814760073380569</v>
      </c>
      <c r="AF42" s="7"/>
      <c r="AH42" s="9">
        <v>4</v>
      </c>
      <c r="AI42" s="9">
        <f t="shared" si="22"/>
        <v>0.74314482547739424</v>
      </c>
      <c r="AJ42" s="9">
        <f t="shared" si="23"/>
        <v>0.66913060635885824</v>
      </c>
      <c r="AL42" s="9">
        <f t="shared" si="27"/>
        <v>4</v>
      </c>
      <c r="AM42" s="9">
        <f t="shared" si="24"/>
        <v>0.78773351500603794</v>
      </c>
      <c r="AN42" s="9">
        <f t="shared" si="25"/>
        <v>0.70927844274038976</v>
      </c>
      <c r="AO42" s="9">
        <f t="shared" si="28"/>
        <v>-2</v>
      </c>
      <c r="AP42" s="9">
        <f t="shared" si="26"/>
        <v>-2</v>
      </c>
      <c r="AQ42" s="9">
        <f t="shared" si="29"/>
        <v>-2</v>
      </c>
      <c r="AR42" s="9">
        <f t="shared" si="30"/>
        <v>-2</v>
      </c>
    </row>
    <row r="43" spans="1:45" x14ac:dyDescent="0.25">
      <c r="AC43" s="7"/>
      <c r="AD43" s="7"/>
      <c r="AE43" s="7"/>
      <c r="AF43" s="7"/>
      <c r="AH43" s="9">
        <v>5</v>
      </c>
      <c r="AI43" s="9">
        <f t="shared" si="22"/>
        <v>0.8660254037844386</v>
      </c>
      <c r="AJ43" s="9">
        <f t="shared" si="23"/>
        <v>0.5</v>
      </c>
      <c r="AL43" s="9">
        <f t="shared" si="27"/>
        <v>5</v>
      </c>
      <c r="AM43" s="9">
        <f t="shared" si="24"/>
        <v>0.91798692801150494</v>
      </c>
      <c r="AN43" s="9">
        <f t="shared" si="25"/>
        <v>0.53</v>
      </c>
      <c r="AO43" s="9">
        <f t="shared" si="28"/>
        <v>-2</v>
      </c>
      <c r="AP43" s="9">
        <f t="shared" si="26"/>
        <v>-2</v>
      </c>
      <c r="AQ43" s="9">
        <f t="shared" si="29"/>
        <v>-2</v>
      </c>
      <c r="AR43" s="9">
        <f t="shared" si="30"/>
        <v>-2</v>
      </c>
    </row>
    <row r="44" spans="1:45" x14ac:dyDescent="0.25">
      <c r="AC44" s="7">
        <f>MOD(AC41+1,n)</f>
        <v>12</v>
      </c>
      <c r="AD44" s="7">
        <f t="shared" ref="AD44:AD45" si="33">IF($AC$6=0,-2,VLOOKUP(AC44,$Y$8:$AA$38,2))</f>
        <v>0.58778525229247314</v>
      </c>
      <c r="AE44" s="7">
        <f t="shared" ref="AE44:AE45" si="34">IF($AC$6=0,-2,VLOOKUP(AC44,$Y$8:$AA$38,3))</f>
        <v>-0.80901699437494745</v>
      </c>
      <c r="AF44" s="7"/>
      <c r="AH44" s="9">
        <v>6</v>
      </c>
      <c r="AI44" s="9">
        <f t="shared" si="22"/>
        <v>0.95105651629515353</v>
      </c>
      <c r="AJ44" s="9">
        <f t="shared" si="23"/>
        <v>0.3090169943749474</v>
      </c>
      <c r="AL44" s="9">
        <f t="shared" si="27"/>
        <v>6</v>
      </c>
      <c r="AM44" s="9">
        <f t="shared" si="24"/>
        <v>1.0081199072728628</v>
      </c>
      <c r="AN44" s="9">
        <f t="shared" si="25"/>
        <v>0.32755801403744428</v>
      </c>
      <c r="AO44" s="9">
        <f t="shared" si="28"/>
        <v>-2</v>
      </c>
      <c r="AP44" s="9">
        <f t="shared" si="26"/>
        <v>-2</v>
      </c>
      <c r="AQ44" s="9">
        <f t="shared" si="29"/>
        <v>-2</v>
      </c>
      <c r="AR44" s="9">
        <f t="shared" si="30"/>
        <v>-2</v>
      </c>
    </row>
    <row r="45" spans="1:45" x14ac:dyDescent="0.25">
      <c r="AC45" s="7">
        <f>MOD(j-AC44,n)</f>
        <v>28</v>
      </c>
      <c r="AD45" s="7">
        <f t="shared" si="33"/>
        <v>-0.4067366430758001</v>
      </c>
      <c r="AE45" s="7">
        <f t="shared" si="34"/>
        <v>0.91354545764260098</v>
      </c>
      <c r="AF45" s="7"/>
      <c r="AH45" s="9">
        <v>7</v>
      </c>
      <c r="AI45" s="9">
        <f t="shared" si="22"/>
        <v>0.99452189536827329</v>
      </c>
      <c r="AJ45" s="9">
        <f t="shared" si="23"/>
        <v>0.10452846326765339</v>
      </c>
      <c r="AL45" s="9">
        <f t="shared" si="27"/>
        <v>7</v>
      </c>
      <c r="AM45" s="9">
        <f t="shared" si="24"/>
        <v>1.0541932090903698</v>
      </c>
      <c r="AN45" s="9">
        <f t="shared" si="25"/>
        <v>0.11080017106371259</v>
      </c>
      <c r="AO45" s="9">
        <f t="shared" si="28"/>
        <v>-2</v>
      </c>
      <c r="AP45" s="9">
        <f t="shared" si="26"/>
        <v>-2</v>
      </c>
      <c r="AQ45" s="9">
        <f t="shared" si="29"/>
        <v>-2</v>
      </c>
      <c r="AR45" s="9">
        <f t="shared" si="30"/>
        <v>-2</v>
      </c>
    </row>
    <row r="46" spans="1:45" x14ac:dyDescent="0.25">
      <c r="AC46" s="7"/>
      <c r="AD46" s="7"/>
      <c r="AE46" s="7"/>
      <c r="AF46" s="7"/>
      <c r="AH46" s="9">
        <v>8</v>
      </c>
      <c r="AI46" s="9">
        <f t="shared" si="22"/>
        <v>0.99452189536827329</v>
      </c>
      <c r="AJ46" s="9">
        <f t="shared" si="23"/>
        <v>-0.10452846326765339</v>
      </c>
      <c r="AL46" s="9">
        <f t="shared" si="27"/>
        <v>8</v>
      </c>
      <c r="AM46" s="9">
        <f t="shared" si="24"/>
        <v>1.0541932090903698</v>
      </c>
      <c r="AN46" s="9">
        <f t="shared" si="25"/>
        <v>-0.11080017106371259</v>
      </c>
      <c r="AO46" s="9">
        <f t="shared" si="28"/>
        <v>-2</v>
      </c>
      <c r="AP46" s="9">
        <f t="shared" si="26"/>
        <v>-2</v>
      </c>
      <c r="AQ46" s="9">
        <f t="shared" si="29"/>
        <v>-2</v>
      </c>
      <c r="AR46" s="9">
        <f t="shared" si="30"/>
        <v>-2</v>
      </c>
    </row>
    <row r="47" spans="1:45" x14ac:dyDescent="0.25">
      <c r="Y47" s="9">
        <v>1</v>
      </c>
      <c r="Z47" s="9" t="s">
        <v>8</v>
      </c>
      <c r="AC47" s="7">
        <f>MOD(AC44+1,n)</f>
        <v>13</v>
      </c>
      <c r="AD47" s="7">
        <f t="shared" ref="AD47:AD48" si="35">IF($AC$6=0,-2,VLOOKUP(AC47,$Y$8:$AA$38,2))</f>
        <v>0.40673664307579999</v>
      </c>
      <c r="AE47" s="7">
        <f t="shared" ref="AE47:AE48" si="36">IF($AC$6=0,-2,VLOOKUP(AC47,$Y$8:$AA$38,3))</f>
        <v>-0.91354545764260098</v>
      </c>
      <c r="AF47" s="7"/>
      <c r="AH47" s="9">
        <v>9</v>
      </c>
      <c r="AI47" s="9">
        <f t="shared" si="22"/>
        <v>0.95105651629515353</v>
      </c>
      <c r="AJ47" s="9">
        <f t="shared" si="23"/>
        <v>-0.3090169943749474</v>
      </c>
      <c r="AL47" s="9">
        <f t="shared" si="27"/>
        <v>9</v>
      </c>
      <c r="AM47" s="9">
        <f t="shared" si="24"/>
        <v>1.0081199072728628</v>
      </c>
      <c r="AN47" s="9">
        <f t="shared" si="25"/>
        <v>-0.32755801403744428</v>
      </c>
      <c r="AO47" s="9">
        <f t="shared" si="28"/>
        <v>-2</v>
      </c>
      <c r="AP47" s="9">
        <f t="shared" si="26"/>
        <v>-2</v>
      </c>
      <c r="AQ47" s="9">
        <f t="shared" si="29"/>
        <v>-2</v>
      </c>
      <c r="AR47" s="9">
        <f t="shared" si="30"/>
        <v>-2</v>
      </c>
    </row>
    <row r="48" spans="1:45" x14ac:dyDescent="0.25">
      <c r="Y48" s="9">
        <f>PI()/2</f>
        <v>1.5707963267948966</v>
      </c>
      <c r="Z48" s="9" t="s">
        <v>7</v>
      </c>
      <c r="AC48" s="7">
        <f>MOD(j-AC47,n)</f>
        <v>27</v>
      </c>
      <c r="AD48" s="7">
        <f t="shared" si="35"/>
        <v>-0.58778525229247325</v>
      </c>
      <c r="AE48" s="7">
        <f t="shared" si="36"/>
        <v>0.80901699437494734</v>
      </c>
      <c r="AF48" s="7"/>
      <c r="AH48" s="9">
        <v>10</v>
      </c>
      <c r="AI48" s="9">
        <f t="shared" si="22"/>
        <v>0.86602540378443871</v>
      </c>
      <c r="AJ48" s="9">
        <f t="shared" si="23"/>
        <v>-0.49999999999999983</v>
      </c>
      <c r="AL48" s="9">
        <f t="shared" si="27"/>
        <v>10</v>
      </c>
      <c r="AM48" s="9">
        <f t="shared" si="24"/>
        <v>0.91798692801150505</v>
      </c>
      <c r="AN48" s="9">
        <f t="shared" si="25"/>
        <v>-0.5299999999999998</v>
      </c>
      <c r="AO48" s="9">
        <f t="shared" si="28"/>
        <v>-2</v>
      </c>
      <c r="AP48" s="9">
        <f t="shared" si="26"/>
        <v>-2</v>
      </c>
      <c r="AQ48" s="9">
        <f t="shared" si="29"/>
        <v>-2</v>
      </c>
      <c r="AR48" s="9">
        <f t="shared" si="30"/>
        <v>-2</v>
      </c>
    </row>
    <row r="49" spans="25:44" x14ac:dyDescent="0.25">
      <c r="AC49" s="7"/>
      <c r="AD49" s="7"/>
      <c r="AE49" s="7"/>
      <c r="AF49" s="7"/>
      <c r="AH49" s="9">
        <v>11</v>
      </c>
      <c r="AI49" s="9">
        <f t="shared" si="22"/>
        <v>0.74314482547739447</v>
      </c>
      <c r="AJ49" s="9">
        <f t="shared" si="23"/>
        <v>-0.66913060635885802</v>
      </c>
      <c r="AL49" s="9">
        <f t="shared" si="27"/>
        <v>11</v>
      </c>
      <c r="AM49" s="9">
        <f t="shared" si="24"/>
        <v>0.78773351500603817</v>
      </c>
      <c r="AN49" s="9">
        <f t="shared" si="25"/>
        <v>-0.70927844274038954</v>
      </c>
      <c r="AO49" s="9">
        <f t="shared" si="28"/>
        <v>-2</v>
      </c>
      <c r="AP49" s="9">
        <f t="shared" si="26"/>
        <v>-2</v>
      </c>
      <c r="AQ49" s="9">
        <f t="shared" si="29"/>
        <v>-2</v>
      </c>
      <c r="AR49" s="9">
        <f t="shared" si="30"/>
        <v>-2</v>
      </c>
    </row>
    <row r="50" spans="25:44" x14ac:dyDescent="0.25">
      <c r="AC50" s="7">
        <f>MOD(AC47+1,n)</f>
        <v>14</v>
      </c>
      <c r="AD50" s="7">
        <f t="shared" ref="AD50:AD51" si="37">IF($AC$6=0,-2,VLOOKUP(AC50,$Y$8:$AA$38,2))</f>
        <v>0.20791169081775923</v>
      </c>
      <c r="AE50" s="7">
        <f t="shared" ref="AE50:AE51" si="38">IF($AC$6=0,-2,VLOOKUP(AC50,$Y$8:$AA$38,3))</f>
        <v>-0.97814760073380569</v>
      </c>
      <c r="AF50" s="7"/>
      <c r="AH50" s="9">
        <v>12</v>
      </c>
      <c r="AI50" s="9">
        <f t="shared" si="22"/>
        <v>0.58778525229247314</v>
      </c>
      <c r="AJ50" s="9">
        <f t="shared" si="23"/>
        <v>-0.80901699437494745</v>
      </c>
      <c r="AL50" s="9">
        <f t="shared" si="27"/>
        <v>12</v>
      </c>
      <c r="AM50" s="9">
        <f t="shared" si="24"/>
        <v>0.62305236743002157</v>
      </c>
      <c r="AN50" s="9">
        <f t="shared" si="25"/>
        <v>-0.85755801403744436</v>
      </c>
      <c r="AO50" s="9">
        <f t="shared" si="28"/>
        <v>-2</v>
      </c>
      <c r="AP50" s="9">
        <f t="shared" si="26"/>
        <v>-2</v>
      </c>
      <c r="AQ50" s="9">
        <f t="shared" si="29"/>
        <v>-2</v>
      </c>
      <c r="AR50" s="9">
        <f t="shared" si="30"/>
        <v>-2</v>
      </c>
    </row>
    <row r="51" spans="25:44" x14ac:dyDescent="0.25">
      <c r="AC51" s="7">
        <f>MOD(j-AC50,n)</f>
        <v>26</v>
      </c>
      <c r="AD51" s="7">
        <f t="shared" si="37"/>
        <v>-0.74314482547739391</v>
      </c>
      <c r="AE51" s="7">
        <f t="shared" si="38"/>
        <v>0.66913060635885857</v>
      </c>
      <c r="AF51" s="7"/>
      <c r="AH51" s="9">
        <v>13</v>
      </c>
      <c r="AI51" s="9">
        <f t="shared" si="22"/>
        <v>0.40673664307579999</v>
      </c>
      <c r="AJ51" s="9">
        <f t="shared" si="23"/>
        <v>-0.91354545764260098</v>
      </c>
      <c r="AL51" s="9">
        <f t="shared" si="27"/>
        <v>13</v>
      </c>
      <c r="AM51" s="9">
        <f t="shared" si="24"/>
        <v>0.431140841660348</v>
      </c>
      <c r="AN51" s="9">
        <f t="shared" si="25"/>
        <v>-0.96835818510115712</v>
      </c>
      <c r="AO51" s="9">
        <f t="shared" si="28"/>
        <v>-2</v>
      </c>
      <c r="AP51" s="9">
        <f t="shared" si="26"/>
        <v>-2</v>
      </c>
      <c r="AQ51" s="9">
        <f t="shared" si="29"/>
        <v>-2</v>
      </c>
      <c r="AR51" s="9">
        <f t="shared" si="30"/>
        <v>-2</v>
      </c>
    </row>
    <row r="52" spans="25:44" x14ac:dyDescent="0.25">
      <c r="AC52" s="7"/>
      <c r="AD52" s="7"/>
      <c r="AE52" s="7"/>
      <c r="AF52" s="7"/>
      <c r="AH52" s="9">
        <v>14</v>
      </c>
      <c r="AI52" s="9">
        <f t="shared" si="22"/>
        <v>0.20791169081775923</v>
      </c>
      <c r="AJ52" s="9">
        <f t="shared" si="23"/>
        <v>-0.97814760073380569</v>
      </c>
      <c r="AL52" s="9">
        <f t="shared" si="27"/>
        <v>14</v>
      </c>
      <c r="AM52" s="9">
        <f t="shared" si="24"/>
        <v>0.2203863922668248</v>
      </c>
      <c r="AN52" s="9">
        <f t="shared" si="25"/>
        <v>-1.0368364567778341</v>
      </c>
      <c r="AO52" s="9">
        <f t="shared" si="28"/>
        <v>-2</v>
      </c>
      <c r="AP52" s="9">
        <f t="shared" si="26"/>
        <v>-2</v>
      </c>
      <c r="AQ52" s="9">
        <f t="shared" si="29"/>
        <v>-2</v>
      </c>
      <c r="AR52" s="9">
        <f t="shared" si="30"/>
        <v>-2</v>
      </c>
    </row>
    <row r="53" spans="25:44" x14ac:dyDescent="0.25">
      <c r="AC53" s="7">
        <f>MOD(AC50+1,n)</f>
        <v>15</v>
      </c>
      <c r="AD53" s="7">
        <f t="shared" ref="AD53:AD54" si="39">IF($AC$6=0,-2,VLOOKUP(AC53,$Y$8:$AA$38,2))</f>
        <v>5.0534663259549362E-16</v>
      </c>
      <c r="AE53" s="7">
        <f t="shared" ref="AE53:AE54" si="40">IF($AC$6=0,-2,VLOOKUP(AC53,$Y$8:$AA$38,3))</f>
        <v>-1</v>
      </c>
      <c r="AF53" s="7"/>
      <c r="AH53" s="9">
        <v>15</v>
      </c>
      <c r="AI53" s="9">
        <f t="shared" si="22"/>
        <v>5.0534663259549362E-16</v>
      </c>
      <c r="AJ53" s="9">
        <f t="shared" si="23"/>
        <v>-1</v>
      </c>
      <c r="AL53" s="9">
        <f t="shared" si="27"/>
        <v>15</v>
      </c>
      <c r="AM53" s="9">
        <f t="shared" si="24"/>
        <v>5.3566743055122322E-16</v>
      </c>
      <c r="AN53" s="9">
        <f t="shared" si="25"/>
        <v>-1.06</v>
      </c>
      <c r="AO53" s="9">
        <f t="shared" si="28"/>
        <v>-2</v>
      </c>
      <c r="AP53" s="9">
        <f t="shared" si="26"/>
        <v>-2</v>
      </c>
      <c r="AQ53" s="9">
        <f t="shared" si="29"/>
        <v>-2</v>
      </c>
      <c r="AR53" s="9">
        <f t="shared" si="30"/>
        <v>-2</v>
      </c>
    </row>
    <row r="54" spans="25:44" x14ac:dyDescent="0.25">
      <c r="AC54" s="7">
        <f>MOD(j-AC53,n)</f>
        <v>25</v>
      </c>
      <c r="AD54" s="7">
        <f t="shared" si="39"/>
        <v>-0.8660254037844386</v>
      </c>
      <c r="AE54" s="7">
        <f t="shared" si="40"/>
        <v>0.50000000000000011</v>
      </c>
      <c r="AF54" s="7"/>
      <c r="AH54" s="9">
        <v>16</v>
      </c>
      <c r="AI54" s="9">
        <f t="shared" si="22"/>
        <v>-0.20791169081775912</v>
      </c>
      <c r="AJ54" s="9">
        <f t="shared" si="23"/>
        <v>-0.97814760073380569</v>
      </c>
      <c r="AL54" s="9">
        <f t="shared" si="27"/>
        <v>16</v>
      </c>
      <c r="AM54" s="9">
        <f t="shared" si="24"/>
        <v>-0.22038639226682469</v>
      </c>
      <c r="AN54" s="9">
        <f t="shared" si="25"/>
        <v>-1.0368364567778341</v>
      </c>
      <c r="AO54" s="9">
        <f t="shared" si="28"/>
        <v>-2</v>
      </c>
      <c r="AP54" s="9">
        <f t="shared" si="26"/>
        <v>-2</v>
      </c>
      <c r="AQ54" s="9">
        <f t="shared" si="29"/>
        <v>-2</v>
      </c>
      <c r="AR54" s="9">
        <f t="shared" si="30"/>
        <v>-2</v>
      </c>
    </row>
    <row r="55" spans="25:44" x14ac:dyDescent="0.25">
      <c r="AC55" s="7"/>
      <c r="AD55" s="7"/>
      <c r="AE55" s="7"/>
      <c r="AF55" s="7"/>
      <c r="AH55" s="9">
        <v>17</v>
      </c>
      <c r="AI55" s="9">
        <f t="shared" si="22"/>
        <v>-0.40673664307580026</v>
      </c>
      <c r="AJ55" s="9">
        <f t="shared" si="23"/>
        <v>-0.91354545764260087</v>
      </c>
      <c r="AL55" s="9">
        <f t="shared" si="27"/>
        <v>17</v>
      </c>
      <c r="AM55" s="9">
        <f t="shared" si="24"/>
        <v>-0.43114084166034833</v>
      </c>
      <c r="AN55" s="9">
        <f t="shared" si="25"/>
        <v>-0.96835818510115701</v>
      </c>
      <c r="AO55" s="9">
        <f t="shared" si="28"/>
        <v>-2</v>
      </c>
      <c r="AP55" s="9">
        <f t="shared" si="26"/>
        <v>-2</v>
      </c>
      <c r="AQ55" s="9">
        <f t="shared" si="29"/>
        <v>-2</v>
      </c>
      <c r="AR55" s="9">
        <f t="shared" si="30"/>
        <v>-2</v>
      </c>
    </row>
    <row r="56" spans="25:44" x14ac:dyDescent="0.25">
      <c r="AC56" s="7">
        <f>MOD(AC53+1,n)</f>
        <v>16</v>
      </c>
      <c r="AD56" s="7">
        <f t="shared" ref="AD56:AD57" si="41">IF($AC$6=0,-2,VLOOKUP(AC56,$Y$8:$AA$38,2))</f>
        <v>-0.20791169081775912</v>
      </c>
      <c r="AE56" s="7">
        <f t="shared" ref="AE56:AE57" si="42">IF($AC$6=0,-2,VLOOKUP(AC56,$Y$8:$AA$38,3))</f>
        <v>-0.97814760073380569</v>
      </c>
      <c r="AF56" s="7"/>
      <c r="AH56" s="9">
        <v>18</v>
      </c>
      <c r="AI56" s="9">
        <f t="shared" si="22"/>
        <v>-0.58778525229247303</v>
      </c>
      <c r="AJ56" s="9">
        <f t="shared" si="23"/>
        <v>-0.80901699437494745</v>
      </c>
      <c r="AL56" s="9">
        <f t="shared" si="27"/>
        <v>18</v>
      </c>
      <c r="AM56" s="9">
        <f t="shared" si="24"/>
        <v>-0.62305236743002146</v>
      </c>
      <c r="AN56" s="9">
        <f t="shared" si="25"/>
        <v>-0.85755801403744436</v>
      </c>
      <c r="AO56" s="9">
        <f t="shared" si="28"/>
        <v>-2</v>
      </c>
      <c r="AP56" s="9">
        <f t="shared" si="26"/>
        <v>-2</v>
      </c>
      <c r="AQ56" s="9">
        <f t="shared" si="29"/>
        <v>-2</v>
      </c>
      <c r="AR56" s="9">
        <f t="shared" si="30"/>
        <v>-2</v>
      </c>
    </row>
    <row r="57" spans="25:44" x14ac:dyDescent="0.25">
      <c r="AC57" s="7">
        <f>MOD(j-AC56,n)</f>
        <v>24</v>
      </c>
      <c r="AD57" s="7">
        <f t="shared" si="41"/>
        <v>-0.95105651629515364</v>
      </c>
      <c r="AE57" s="7">
        <f t="shared" si="42"/>
        <v>0.30901699437494728</v>
      </c>
      <c r="AF57" s="7"/>
      <c r="AH57" s="9">
        <v>19</v>
      </c>
      <c r="AI57" s="9">
        <f t="shared" si="22"/>
        <v>-0.74314482547739402</v>
      </c>
      <c r="AJ57" s="9">
        <f t="shared" si="23"/>
        <v>-0.66913060635885835</v>
      </c>
      <c r="AL57" s="9">
        <f t="shared" si="27"/>
        <v>19</v>
      </c>
      <c r="AM57" s="9">
        <f t="shared" si="24"/>
        <v>-0.78773351500603772</v>
      </c>
      <c r="AN57" s="9">
        <f t="shared" si="25"/>
        <v>-0.70927844274038987</v>
      </c>
      <c r="AO57" s="9">
        <f t="shared" si="28"/>
        <v>-2</v>
      </c>
      <c r="AP57" s="9">
        <f t="shared" si="26"/>
        <v>-2</v>
      </c>
      <c r="AQ57" s="9">
        <f t="shared" si="29"/>
        <v>-2</v>
      </c>
      <c r="AR57" s="9">
        <f t="shared" si="30"/>
        <v>-2</v>
      </c>
    </row>
    <row r="58" spans="25:44" x14ac:dyDescent="0.25">
      <c r="AC58" s="7"/>
      <c r="AD58" s="7"/>
      <c r="AE58" s="7"/>
      <c r="AF58" s="7"/>
      <c r="AH58" s="9">
        <v>20</v>
      </c>
      <c r="AI58" s="9">
        <f t="shared" si="22"/>
        <v>-0.86602540378443849</v>
      </c>
      <c r="AJ58" s="9">
        <f t="shared" si="23"/>
        <v>-0.50000000000000033</v>
      </c>
      <c r="AL58" s="9">
        <f t="shared" si="27"/>
        <v>20</v>
      </c>
      <c r="AM58" s="9">
        <f t="shared" si="24"/>
        <v>-0.91798692801150483</v>
      </c>
      <c r="AN58" s="9">
        <f t="shared" si="25"/>
        <v>-0.53000000000000036</v>
      </c>
      <c r="AO58" s="9">
        <f t="shared" si="28"/>
        <v>-2</v>
      </c>
      <c r="AP58" s="9">
        <f t="shared" si="26"/>
        <v>-2</v>
      </c>
      <c r="AQ58" s="9">
        <f t="shared" si="29"/>
        <v>-2</v>
      </c>
      <c r="AR58" s="9">
        <f t="shared" si="30"/>
        <v>-2</v>
      </c>
    </row>
    <row r="59" spans="25:44" x14ac:dyDescent="0.25">
      <c r="Z59" s="9">
        <f>IF(Z60,1,0)</f>
        <v>0</v>
      </c>
      <c r="AC59" s="7">
        <f>MOD(AC56+1,n)</f>
        <v>17</v>
      </c>
      <c r="AD59" s="7">
        <f t="shared" ref="AD59:AD60" si="43">IF($AC$6=0,-2,VLOOKUP(AC59,$Y$8:$AA$38,2))</f>
        <v>-0.40673664307580026</v>
      </c>
      <c r="AE59" s="7">
        <f t="shared" ref="AE59:AE60" si="44">IF($AC$6=0,-2,VLOOKUP(AC59,$Y$8:$AA$38,3))</f>
        <v>-0.91354545764260087</v>
      </c>
      <c r="AF59" s="7"/>
      <c r="AH59" s="9">
        <v>21</v>
      </c>
      <c r="AI59" s="9">
        <f t="shared" si="22"/>
        <v>-0.95105651629515353</v>
      </c>
      <c r="AJ59" s="9">
        <f t="shared" si="23"/>
        <v>-0.30901699437494751</v>
      </c>
      <c r="AL59" s="9">
        <f t="shared" si="27"/>
        <v>21</v>
      </c>
      <c r="AM59" s="9">
        <f t="shared" si="24"/>
        <v>-1.0081199072728628</v>
      </c>
      <c r="AN59" s="9">
        <f t="shared" si="25"/>
        <v>-0.32755801403744439</v>
      </c>
      <c r="AO59" s="9">
        <f t="shared" si="28"/>
        <v>-2</v>
      </c>
      <c r="AP59" s="9">
        <f t="shared" si="26"/>
        <v>-2</v>
      </c>
      <c r="AQ59" s="9">
        <f t="shared" si="29"/>
        <v>-2</v>
      </c>
      <c r="AR59" s="9">
        <f t="shared" si="30"/>
        <v>-2</v>
      </c>
    </row>
    <row r="60" spans="25:44" x14ac:dyDescent="0.25">
      <c r="Y60" s="9">
        <v>200</v>
      </c>
      <c r="Z60" s="22" t="b">
        <v>0</v>
      </c>
      <c r="AA60" s="9" t="s">
        <v>12</v>
      </c>
      <c r="AC60" s="7">
        <f>MOD(j-AC59,n)</f>
        <v>23</v>
      </c>
      <c r="AD60" s="7">
        <f t="shared" si="43"/>
        <v>-0.9945218953682734</v>
      </c>
      <c r="AE60" s="7">
        <f t="shared" si="44"/>
        <v>0.10452846326765305</v>
      </c>
      <c r="AF60" s="7"/>
      <c r="AH60" s="9">
        <v>22</v>
      </c>
      <c r="AI60" s="9">
        <f t="shared" si="22"/>
        <v>-0.99452189536827329</v>
      </c>
      <c r="AJ60" s="9">
        <f t="shared" si="23"/>
        <v>-0.10452846326765418</v>
      </c>
      <c r="AL60" s="9">
        <f t="shared" si="27"/>
        <v>22</v>
      </c>
      <c r="AM60" s="9">
        <f t="shared" si="24"/>
        <v>-1.0541932090903698</v>
      </c>
      <c r="AN60" s="9">
        <f t="shared" si="25"/>
        <v>-0.11080017106371344</v>
      </c>
      <c r="AO60" s="9">
        <f t="shared" si="28"/>
        <v>-2</v>
      </c>
      <c r="AP60" s="9">
        <f t="shared" si="26"/>
        <v>-2</v>
      </c>
      <c r="AQ60" s="9">
        <f t="shared" si="29"/>
        <v>-2</v>
      </c>
      <c r="AR60" s="9">
        <f t="shared" si="30"/>
        <v>-2</v>
      </c>
    </row>
    <row r="61" spans="25:44" x14ac:dyDescent="0.25">
      <c r="Y61" s="86" t="s">
        <v>11</v>
      </c>
      <c r="Z61" s="86"/>
      <c r="AA61" s="86"/>
      <c r="AC61" s="7"/>
      <c r="AD61" s="7"/>
      <c r="AE61" s="7"/>
      <c r="AF61" s="7"/>
      <c r="AH61" s="9">
        <v>23</v>
      </c>
      <c r="AI61" s="9">
        <f t="shared" si="22"/>
        <v>-0.9945218953682734</v>
      </c>
      <c r="AJ61" s="9">
        <f t="shared" si="23"/>
        <v>0.10452846326765305</v>
      </c>
      <c r="AL61" s="9">
        <f t="shared" si="27"/>
        <v>23</v>
      </c>
      <c r="AM61" s="9">
        <f t="shared" si="24"/>
        <v>-1.0541932090903698</v>
      </c>
      <c r="AN61" s="9">
        <f t="shared" si="25"/>
        <v>0.11080017106371225</v>
      </c>
      <c r="AO61" s="9">
        <f t="shared" si="28"/>
        <v>-2</v>
      </c>
      <c r="AP61" s="9">
        <f t="shared" si="26"/>
        <v>-2</v>
      </c>
      <c r="AQ61" s="9">
        <f t="shared" si="29"/>
        <v>-2</v>
      </c>
      <c r="AR61" s="9">
        <f t="shared" si="30"/>
        <v>-2</v>
      </c>
    </row>
    <row r="62" spans="25:44" x14ac:dyDescent="0.25">
      <c r="Y62" s="86"/>
      <c r="Z62" s="86"/>
      <c r="AA62" s="86"/>
      <c r="AC62" s="7">
        <f>MOD(AC59+1,n)</f>
        <v>18</v>
      </c>
      <c r="AD62" s="7">
        <f t="shared" ref="AD62:AD63" si="45">IF($AC$6=0,-2,VLOOKUP(AC62,$Y$8:$AA$38,2))</f>
        <v>-0.58778525229247303</v>
      </c>
      <c r="AE62" s="7">
        <f t="shared" ref="AE62:AE63" si="46">IF($AC$6=0,-2,VLOOKUP(AC62,$Y$8:$AA$38,3))</f>
        <v>-0.80901699437494745</v>
      </c>
      <c r="AF62" s="7"/>
      <c r="AH62" s="9">
        <v>24</v>
      </c>
      <c r="AI62" s="9">
        <f t="shared" si="22"/>
        <v>-0.95105651629515364</v>
      </c>
      <c r="AJ62" s="9">
        <f t="shared" si="23"/>
        <v>0.30901699437494728</v>
      </c>
      <c r="AL62" s="9">
        <f t="shared" si="27"/>
        <v>24</v>
      </c>
      <c r="AM62" s="9">
        <f t="shared" si="24"/>
        <v>-1.0081199072728628</v>
      </c>
      <c r="AN62" s="9">
        <f t="shared" si="25"/>
        <v>0.32755801403744411</v>
      </c>
      <c r="AO62" s="9">
        <f t="shared" si="28"/>
        <v>-2</v>
      </c>
      <c r="AP62" s="9">
        <f t="shared" si="26"/>
        <v>-2</v>
      </c>
      <c r="AQ62" s="9">
        <f t="shared" si="29"/>
        <v>-2</v>
      </c>
      <c r="AR62" s="9">
        <f t="shared" si="30"/>
        <v>-2</v>
      </c>
    </row>
    <row r="63" spans="25:44" x14ac:dyDescent="0.25">
      <c r="Z63" s="9" t="s">
        <v>2</v>
      </c>
      <c r="AA63" s="9" t="s">
        <v>4</v>
      </c>
      <c r="AC63" s="7">
        <f>MOD(j-AC62,n)</f>
        <v>22</v>
      </c>
      <c r="AD63" s="7">
        <f t="shared" si="45"/>
        <v>-0.99452189536827329</v>
      </c>
      <c r="AE63" s="7">
        <f t="shared" si="46"/>
        <v>-0.10452846326765418</v>
      </c>
      <c r="AF63" s="7"/>
      <c r="AH63" s="9">
        <v>25</v>
      </c>
      <c r="AI63" s="9">
        <f t="shared" si="22"/>
        <v>-0.8660254037844386</v>
      </c>
      <c r="AJ63" s="9">
        <f t="shared" si="23"/>
        <v>0.50000000000000011</v>
      </c>
      <c r="AL63" s="9">
        <f t="shared" si="27"/>
        <v>25</v>
      </c>
      <c r="AM63" s="9">
        <f t="shared" si="24"/>
        <v>-0.91798692801150494</v>
      </c>
      <c r="AN63" s="9">
        <f t="shared" si="25"/>
        <v>0.53000000000000014</v>
      </c>
      <c r="AO63" s="9">
        <f t="shared" si="28"/>
        <v>-2</v>
      </c>
      <c r="AP63" s="9">
        <f t="shared" si="26"/>
        <v>-2</v>
      </c>
      <c r="AQ63" s="9">
        <f t="shared" si="29"/>
        <v>-2</v>
      </c>
      <c r="AR63" s="9">
        <f t="shared" si="30"/>
        <v>-2</v>
      </c>
    </row>
    <row r="64" spans="25:44" x14ac:dyDescent="0.25">
      <c r="Y64" s="9">
        <v>0</v>
      </c>
      <c r="Z64" s="9">
        <f t="shared" ref="Z64:Z127" si="47">IF($Z$59=0,-2,COS($Y$48-PI()*2*$Y$47*Y64/$Y$60))</f>
        <v>-2</v>
      </c>
      <c r="AA64" s="9">
        <f t="shared" ref="AA64:AA127" si="48">IF($Z$59=0,-2,SIN($Y$48-PI()*2*$Y$47*Y64/$Y$60))</f>
        <v>-2</v>
      </c>
      <c r="AC64" s="7"/>
      <c r="AD64" s="7"/>
      <c r="AE64" s="7"/>
      <c r="AF64" s="7"/>
      <c r="AH64" s="9">
        <v>26</v>
      </c>
      <c r="AI64" s="9">
        <f t="shared" si="22"/>
        <v>-0.74314482547739391</v>
      </c>
      <c r="AJ64" s="9">
        <f t="shared" si="23"/>
        <v>0.66913060635885857</v>
      </c>
      <c r="AL64" s="9">
        <f t="shared" si="27"/>
        <v>26</v>
      </c>
      <c r="AM64" s="9">
        <f t="shared" si="24"/>
        <v>-0.78773351500603761</v>
      </c>
      <c r="AN64" s="9">
        <f t="shared" si="25"/>
        <v>0.70927844274039009</v>
      </c>
      <c r="AO64" s="9">
        <f t="shared" si="28"/>
        <v>-2</v>
      </c>
      <c r="AP64" s="9">
        <f t="shared" si="26"/>
        <v>-2</v>
      </c>
      <c r="AQ64" s="9">
        <f t="shared" si="29"/>
        <v>-2</v>
      </c>
      <c r="AR64" s="9">
        <f t="shared" si="30"/>
        <v>-2</v>
      </c>
    </row>
    <row r="65" spans="25:44" x14ac:dyDescent="0.25">
      <c r="Y65" s="9">
        <v>1</v>
      </c>
      <c r="Z65" s="9">
        <f t="shared" si="47"/>
        <v>-2</v>
      </c>
      <c r="AA65" s="9">
        <f t="shared" si="48"/>
        <v>-2</v>
      </c>
      <c r="AC65" s="7">
        <f>MOD(AC62+1,n)</f>
        <v>19</v>
      </c>
      <c r="AD65" s="7">
        <f t="shared" ref="AD65:AD66" si="49">IF($AC$6=0,-2,VLOOKUP(AC65,$Y$8:$AA$38,2))</f>
        <v>-0.74314482547739402</v>
      </c>
      <c r="AE65" s="7">
        <f t="shared" ref="AE65:AE66" si="50">IF($AC$6=0,-2,VLOOKUP(AC65,$Y$8:$AA$38,3))</f>
        <v>-0.66913060635885835</v>
      </c>
      <c r="AF65" s="7"/>
      <c r="AH65" s="9">
        <v>27</v>
      </c>
      <c r="AI65" s="9">
        <f t="shared" si="22"/>
        <v>-0.58778525229247325</v>
      </c>
      <c r="AJ65" s="9">
        <f t="shared" si="23"/>
        <v>0.80901699437494734</v>
      </c>
      <c r="AL65" s="9">
        <f t="shared" si="27"/>
        <v>27</v>
      </c>
      <c r="AM65" s="9">
        <f t="shared" si="24"/>
        <v>-0.62305236743002168</v>
      </c>
      <c r="AN65" s="9">
        <f t="shared" si="25"/>
        <v>0.85755801403744425</v>
      </c>
      <c r="AO65" s="9">
        <f t="shared" si="28"/>
        <v>-2</v>
      </c>
      <c r="AP65" s="9">
        <f t="shared" si="26"/>
        <v>-2</v>
      </c>
      <c r="AQ65" s="9">
        <f t="shared" si="29"/>
        <v>-2</v>
      </c>
      <c r="AR65" s="9">
        <f t="shared" si="30"/>
        <v>-2</v>
      </c>
    </row>
    <row r="66" spans="25:44" x14ac:dyDescent="0.25">
      <c r="Y66" s="9">
        <v>2</v>
      </c>
      <c r="Z66" s="9">
        <f t="shared" si="47"/>
        <v>-2</v>
      </c>
      <c r="AA66" s="9">
        <f t="shared" si="48"/>
        <v>-2</v>
      </c>
      <c r="AC66" s="7">
        <f>MOD(j-AC65,n)</f>
        <v>21</v>
      </c>
      <c r="AD66" s="7">
        <f t="shared" si="49"/>
        <v>-0.95105651629515353</v>
      </c>
      <c r="AE66" s="7">
        <f t="shared" si="50"/>
        <v>-0.30901699437494751</v>
      </c>
      <c r="AF66" s="7"/>
      <c r="AH66" s="9">
        <v>28</v>
      </c>
      <c r="AI66" s="9">
        <f t="shared" si="22"/>
        <v>-0.4067366430758001</v>
      </c>
      <c r="AJ66" s="9">
        <f t="shared" si="23"/>
        <v>0.91354545764260098</v>
      </c>
      <c r="AL66" s="9">
        <f t="shared" si="27"/>
        <v>28</v>
      </c>
      <c r="AM66" s="9">
        <f t="shared" si="24"/>
        <v>-0.43114084166034811</v>
      </c>
      <c r="AN66" s="9">
        <f t="shared" si="25"/>
        <v>0.96835818510115712</v>
      </c>
      <c r="AO66" s="9">
        <f t="shared" si="28"/>
        <v>-2</v>
      </c>
      <c r="AP66" s="9">
        <f t="shared" si="26"/>
        <v>-2</v>
      </c>
      <c r="AQ66" s="9">
        <f t="shared" si="29"/>
        <v>-2</v>
      </c>
      <c r="AR66" s="9">
        <f t="shared" si="30"/>
        <v>-2</v>
      </c>
    </row>
    <row r="67" spans="25:44" x14ac:dyDescent="0.25">
      <c r="Y67" s="9">
        <v>3</v>
      </c>
      <c r="Z67" s="9">
        <f t="shared" si="47"/>
        <v>-2</v>
      </c>
      <c r="AA67" s="9">
        <f t="shared" si="48"/>
        <v>-2</v>
      </c>
      <c r="AC67" s="7"/>
      <c r="AD67" s="7"/>
      <c r="AE67" s="7"/>
      <c r="AF67" s="7"/>
      <c r="AH67" s="9">
        <v>29</v>
      </c>
      <c r="AI67" s="9">
        <f t="shared" si="22"/>
        <v>-0.20791169081775893</v>
      </c>
      <c r="AJ67" s="9">
        <f t="shared" si="23"/>
        <v>0.97814760073380569</v>
      </c>
      <c r="AL67" s="9">
        <f t="shared" si="27"/>
        <v>29</v>
      </c>
      <c r="AM67" s="9">
        <f t="shared" si="24"/>
        <v>-0.22038639226682447</v>
      </c>
      <c r="AN67" s="9">
        <f t="shared" si="25"/>
        <v>1.0368364567778341</v>
      </c>
      <c r="AO67" s="9">
        <f t="shared" si="28"/>
        <v>-2</v>
      </c>
      <c r="AP67" s="9">
        <f t="shared" si="26"/>
        <v>-2</v>
      </c>
      <c r="AQ67" s="9">
        <f t="shared" si="29"/>
        <v>-2</v>
      </c>
      <c r="AR67" s="9">
        <f t="shared" si="30"/>
        <v>-2</v>
      </c>
    </row>
    <row r="68" spans="25:44" x14ac:dyDescent="0.25">
      <c r="Y68" s="9">
        <v>4</v>
      </c>
      <c r="Z68" s="9">
        <f t="shared" si="47"/>
        <v>-2</v>
      </c>
      <c r="AA68" s="9">
        <f t="shared" si="48"/>
        <v>-2</v>
      </c>
      <c r="AC68" s="7">
        <f>MOD(AC65+1,n)</f>
        <v>20</v>
      </c>
      <c r="AD68" s="7">
        <f t="shared" ref="AD68:AD69" si="51">IF($AC$6=0,-2,VLOOKUP(AC68,$Y$8:$AA$38,2))</f>
        <v>-0.86602540378443849</v>
      </c>
      <c r="AE68" s="7">
        <f t="shared" ref="AE68:AE69" si="52">IF($AC$6=0,-2,VLOOKUP(AC68,$Y$8:$AA$38,3))</f>
        <v>-0.50000000000000033</v>
      </c>
      <c r="AF68" s="7"/>
      <c r="AH68" s="9">
        <v>30</v>
      </c>
      <c r="AI68" s="9">
        <f t="shared" si="22"/>
        <v>-1.0719506879364182E-15</v>
      </c>
      <c r="AJ68" s="9">
        <f t="shared" si="23"/>
        <v>1</v>
      </c>
      <c r="AL68" s="9" t="str">
        <f t="shared" si="27"/>
        <v/>
      </c>
      <c r="AM68" s="9">
        <f t="shared" si="24"/>
        <v>-1.1362677292126035E-15</v>
      </c>
      <c r="AN68" s="9">
        <f t="shared" si="25"/>
        <v>1.06</v>
      </c>
      <c r="AO68" s="9">
        <f t="shared" si="28"/>
        <v>-2</v>
      </c>
      <c r="AP68" s="9">
        <f t="shared" si="26"/>
        <v>-2</v>
      </c>
      <c r="AQ68" s="9">
        <f t="shared" si="29"/>
        <v>-2</v>
      </c>
      <c r="AR68" s="9">
        <f t="shared" si="30"/>
        <v>-2</v>
      </c>
    </row>
    <row r="69" spans="25:44" x14ac:dyDescent="0.25">
      <c r="Y69" s="9">
        <v>5</v>
      </c>
      <c r="Z69" s="9">
        <f t="shared" si="47"/>
        <v>-2</v>
      </c>
      <c r="AA69" s="9">
        <f t="shared" si="48"/>
        <v>-2</v>
      </c>
      <c r="AC69" s="7">
        <f>MOD(j-AC68,n)</f>
        <v>20</v>
      </c>
      <c r="AD69" s="7">
        <f t="shared" si="51"/>
        <v>-0.86602540378443849</v>
      </c>
      <c r="AE69" s="7">
        <f t="shared" si="52"/>
        <v>-0.50000000000000033</v>
      </c>
      <c r="AF69" s="7"/>
    </row>
    <row r="70" spans="25:44" x14ac:dyDescent="0.25">
      <c r="Y70" s="9">
        <v>6</v>
      </c>
      <c r="Z70" s="9">
        <f t="shared" si="47"/>
        <v>-2</v>
      </c>
      <c r="AA70" s="9">
        <f t="shared" si="48"/>
        <v>-2</v>
      </c>
      <c r="AC70" s="7"/>
      <c r="AD70" s="7"/>
      <c r="AE70" s="7"/>
      <c r="AF70" s="7"/>
    </row>
    <row r="71" spans="25:44" x14ac:dyDescent="0.25">
      <c r="Y71" s="9">
        <v>7</v>
      </c>
      <c r="Z71" s="9">
        <f t="shared" si="47"/>
        <v>-2</v>
      </c>
      <c r="AA71" s="9">
        <f t="shared" si="48"/>
        <v>-2</v>
      </c>
      <c r="AC71" s="7">
        <f>MOD(AC68+1,n)</f>
        <v>21</v>
      </c>
      <c r="AD71" s="7">
        <f t="shared" ref="AD71:AD72" si="53">IF($AC$6=0,-2,VLOOKUP(AC71,$Y$8:$AA$38,2))</f>
        <v>-0.95105651629515353</v>
      </c>
      <c r="AE71" s="7">
        <f t="shared" ref="AE71:AE72" si="54">IF($AC$6=0,-2,VLOOKUP(AC71,$Y$8:$AA$38,3))</f>
        <v>-0.30901699437494751</v>
      </c>
      <c r="AF71" s="7"/>
    </row>
    <row r="72" spans="25:44" x14ac:dyDescent="0.25">
      <c r="Y72" s="9">
        <v>8</v>
      </c>
      <c r="Z72" s="9">
        <f t="shared" si="47"/>
        <v>-2</v>
      </c>
      <c r="AA72" s="9">
        <f t="shared" si="48"/>
        <v>-2</v>
      </c>
      <c r="AC72" s="7">
        <f>MOD(j-AC71,n)</f>
        <v>19</v>
      </c>
      <c r="AD72" s="7">
        <f t="shared" si="53"/>
        <v>-0.74314482547739402</v>
      </c>
      <c r="AE72" s="7">
        <f t="shared" si="54"/>
        <v>-0.66913060635885835</v>
      </c>
      <c r="AF72" s="7"/>
    </row>
    <row r="73" spans="25:44" x14ac:dyDescent="0.25">
      <c r="Y73" s="9">
        <v>9</v>
      </c>
      <c r="Z73" s="9">
        <f t="shared" si="47"/>
        <v>-2</v>
      </c>
      <c r="AA73" s="9">
        <f t="shared" si="48"/>
        <v>-2</v>
      </c>
      <c r="AC73" s="7"/>
      <c r="AD73" s="7"/>
      <c r="AE73" s="7"/>
      <c r="AF73" s="7"/>
    </row>
    <row r="74" spans="25:44" x14ac:dyDescent="0.25">
      <c r="Y74" s="9">
        <v>10</v>
      </c>
      <c r="Z74" s="9">
        <f t="shared" si="47"/>
        <v>-2</v>
      </c>
      <c r="AA74" s="9">
        <f t="shared" si="48"/>
        <v>-2</v>
      </c>
      <c r="AC74" s="7">
        <f>MOD(AC71+1,n)</f>
        <v>22</v>
      </c>
      <c r="AD74" s="7">
        <f t="shared" ref="AD74:AD75" si="55">IF($AC$6=0,-2,VLOOKUP(AC74,$Y$8:$AA$38,2))</f>
        <v>-0.99452189536827329</v>
      </c>
      <c r="AE74" s="7">
        <f t="shared" ref="AE74:AE75" si="56">IF($AC$6=0,-2,VLOOKUP(AC74,$Y$8:$AA$38,3))</f>
        <v>-0.10452846326765418</v>
      </c>
      <c r="AF74" s="7"/>
    </row>
    <row r="75" spans="25:44" x14ac:dyDescent="0.25">
      <c r="Y75" s="9">
        <v>11</v>
      </c>
      <c r="Z75" s="9">
        <f t="shared" si="47"/>
        <v>-2</v>
      </c>
      <c r="AA75" s="9">
        <f t="shared" si="48"/>
        <v>-2</v>
      </c>
      <c r="AC75" s="7">
        <f>MOD(j-AC74,n)</f>
        <v>18</v>
      </c>
      <c r="AD75" s="7">
        <f t="shared" si="55"/>
        <v>-0.58778525229247303</v>
      </c>
      <c r="AE75" s="7">
        <f t="shared" si="56"/>
        <v>-0.80901699437494745</v>
      </c>
      <c r="AF75" s="7"/>
    </row>
    <row r="76" spans="25:44" x14ac:dyDescent="0.25">
      <c r="Y76" s="9">
        <v>12</v>
      </c>
      <c r="Z76" s="9">
        <f t="shared" si="47"/>
        <v>-2</v>
      </c>
      <c r="AA76" s="9">
        <f t="shared" si="48"/>
        <v>-2</v>
      </c>
      <c r="AC76" s="7"/>
      <c r="AD76" s="7"/>
      <c r="AE76" s="7"/>
      <c r="AF76" s="7"/>
    </row>
    <row r="77" spans="25:44" x14ac:dyDescent="0.25">
      <c r="Y77" s="9">
        <v>13</v>
      </c>
      <c r="Z77" s="9">
        <f t="shared" si="47"/>
        <v>-2</v>
      </c>
      <c r="AA77" s="9">
        <f t="shared" si="48"/>
        <v>-2</v>
      </c>
      <c r="AC77" s="7">
        <f>MOD(AC74+1,n)</f>
        <v>23</v>
      </c>
      <c r="AD77" s="7">
        <f t="shared" ref="AD77:AD78" si="57">IF($AC$6=0,-2,VLOOKUP(AC77,$Y$8:$AA$38,2))</f>
        <v>-0.9945218953682734</v>
      </c>
      <c r="AE77" s="7">
        <f t="shared" ref="AE77:AE78" si="58">IF($AC$6=0,-2,VLOOKUP(AC77,$Y$8:$AA$38,3))</f>
        <v>0.10452846326765305</v>
      </c>
      <c r="AF77" s="7"/>
    </row>
    <row r="78" spans="25:44" x14ac:dyDescent="0.25">
      <c r="Y78" s="9">
        <v>14</v>
      </c>
      <c r="Z78" s="9">
        <f t="shared" si="47"/>
        <v>-2</v>
      </c>
      <c r="AA78" s="9">
        <f t="shared" si="48"/>
        <v>-2</v>
      </c>
      <c r="AC78" s="7">
        <f>MOD(j-AC77,n)</f>
        <v>17</v>
      </c>
      <c r="AD78" s="7">
        <f t="shared" si="57"/>
        <v>-0.40673664307580026</v>
      </c>
      <c r="AE78" s="7">
        <f t="shared" si="58"/>
        <v>-0.91354545764260087</v>
      </c>
      <c r="AF78" s="7"/>
    </row>
    <row r="79" spans="25:44" x14ac:dyDescent="0.25">
      <c r="Y79" s="9">
        <v>15</v>
      </c>
      <c r="Z79" s="9">
        <f t="shared" si="47"/>
        <v>-2</v>
      </c>
      <c r="AA79" s="9">
        <f t="shared" si="48"/>
        <v>-2</v>
      </c>
      <c r="AC79" s="7"/>
      <c r="AD79" s="7"/>
      <c r="AE79" s="7"/>
      <c r="AF79" s="7"/>
    </row>
    <row r="80" spans="25:44" x14ac:dyDescent="0.25">
      <c r="Y80" s="9">
        <v>16</v>
      </c>
      <c r="Z80" s="9">
        <f t="shared" si="47"/>
        <v>-2</v>
      </c>
      <c r="AA80" s="9">
        <f t="shared" si="48"/>
        <v>-2</v>
      </c>
      <c r="AC80" s="7">
        <f>MOD(AC77+1,n)</f>
        <v>24</v>
      </c>
      <c r="AD80" s="7">
        <f t="shared" ref="AD80:AD81" si="59">IF($AC$6=0,-2,VLOOKUP(AC80,$Y$8:$AA$38,2))</f>
        <v>-0.95105651629515364</v>
      </c>
      <c r="AE80" s="7">
        <f t="shared" ref="AE80:AE81" si="60">IF($AC$6=0,-2,VLOOKUP(AC80,$Y$8:$AA$38,3))</f>
        <v>0.30901699437494728</v>
      </c>
      <c r="AF80" s="7"/>
    </row>
    <row r="81" spans="25:42" x14ac:dyDescent="0.25">
      <c r="Y81" s="9">
        <v>17</v>
      </c>
      <c r="Z81" s="9">
        <f t="shared" si="47"/>
        <v>-2</v>
      </c>
      <c r="AA81" s="9">
        <f t="shared" si="48"/>
        <v>-2</v>
      </c>
      <c r="AC81" s="7">
        <f>MOD(j-AC80,n)</f>
        <v>16</v>
      </c>
      <c r="AD81" s="7">
        <f t="shared" si="59"/>
        <v>-0.20791169081775912</v>
      </c>
      <c r="AE81" s="7">
        <f t="shared" si="60"/>
        <v>-0.97814760073380569</v>
      </c>
      <c r="AF81" s="7"/>
    </row>
    <row r="82" spans="25:42" x14ac:dyDescent="0.25">
      <c r="Y82" s="9">
        <v>18</v>
      </c>
      <c r="Z82" s="9">
        <f t="shared" si="47"/>
        <v>-2</v>
      </c>
      <c r="AA82" s="9">
        <f t="shared" si="48"/>
        <v>-2</v>
      </c>
      <c r="AC82" s="7"/>
      <c r="AD82" s="7"/>
      <c r="AE82" s="7"/>
      <c r="AF82" s="7"/>
    </row>
    <row r="83" spans="25:42" x14ac:dyDescent="0.25">
      <c r="Y83" s="9">
        <v>19</v>
      </c>
      <c r="Z83" s="9">
        <f t="shared" si="47"/>
        <v>-2</v>
      </c>
      <c r="AA83" s="9">
        <f t="shared" si="48"/>
        <v>-2</v>
      </c>
      <c r="AC83" s="7">
        <f>MOD(AC80+1,n)</f>
        <v>25</v>
      </c>
      <c r="AD83" s="7">
        <f t="shared" ref="AD83:AD84" si="61">IF($AC$6=0,-2,VLOOKUP(AC83,$Y$8:$AA$38,2))</f>
        <v>-0.8660254037844386</v>
      </c>
      <c r="AE83" s="7">
        <f t="shared" ref="AE83:AE84" si="62">IF($AC$6=0,-2,VLOOKUP(AC83,$Y$8:$AA$38,3))</f>
        <v>0.50000000000000011</v>
      </c>
      <c r="AF83" s="7"/>
    </row>
    <row r="84" spans="25:42" x14ac:dyDescent="0.25">
      <c r="Y84" s="9">
        <v>20</v>
      </c>
      <c r="Z84" s="9">
        <f t="shared" si="47"/>
        <v>-2</v>
      </c>
      <c r="AA84" s="9">
        <f t="shared" si="48"/>
        <v>-2</v>
      </c>
      <c r="AC84" s="7">
        <f>MOD(j-AC83,n)</f>
        <v>15</v>
      </c>
      <c r="AD84" s="7">
        <f t="shared" si="61"/>
        <v>5.0534663259549362E-16</v>
      </c>
      <c r="AE84" s="7">
        <f t="shared" si="62"/>
        <v>-1</v>
      </c>
      <c r="AF84" s="7"/>
    </row>
    <row r="85" spans="25:42" x14ac:dyDescent="0.25">
      <c r="Y85" s="9">
        <v>21</v>
      </c>
      <c r="Z85" s="9">
        <f t="shared" si="47"/>
        <v>-2</v>
      </c>
      <c r="AA85" s="9">
        <f t="shared" si="48"/>
        <v>-2</v>
      </c>
      <c r="AC85" s="7"/>
      <c r="AD85" s="7"/>
      <c r="AE85" s="7"/>
      <c r="AF85" s="7"/>
    </row>
    <row r="86" spans="25:42" x14ac:dyDescent="0.25">
      <c r="Y86" s="9">
        <v>22</v>
      </c>
      <c r="Z86" s="9">
        <f t="shared" si="47"/>
        <v>-2</v>
      </c>
      <c r="AA86" s="9">
        <f t="shared" si="48"/>
        <v>-2</v>
      </c>
      <c r="AC86" s="7">
        <f>MOD(AC83+1,n)</f>
        <v>26</v>
      </c>
      <c r="AD86" s="7">
        <f t="shared" ref="AD86:AD87" si="63">IF($AC$6=0,-2,VLOOKUP(AC86,$Y$8:$AA$38,2))</f>
        <v>-0.74314482547739391</v>
      </c>
      <c r="AE86" s="7">
        <f t="shared" ref="AE86:AE87" si="64">IF($AC$6=0,-2,VLOOKUP(AC86,$Y$8:$AA$38,3))</f>
        <v>0.66913060635885857</v>
      </c>
      <c r="AF86" s="7"/>
    </row>
    <row r="87" spans="25:42" x14ac:dyDescent="0.25">
      <c r="Y87" s="9">
        <v>23</v>
      </c>
      <c r="Z87" s="9">
        <f t="shared" si="47"/>
        <v>-2</v>
      </c>
      <c r="AA87" s="9">
        <f t="shared" si="48"/>
        <v>-2</v>
      </c>
      <c r="AC87" s="7">
        <f>MOD(j-AC86,n)</f>
        <v>14</v>
      </c>
      <c r="AD87" s="7">
        <f t="shared" si="63"/>
        <v>0.20791169081775923</v>
      </c>
      <c r="AE87" s="7">
        <f t="shared" si="64"/>
        <v>-0.97814760073380569</v>
      </c>
      <c r="AF87" s="7"/>
    </row>
    <row r="88" spans="25:42" x14ac:dyDescent="0.25">
      <c r="Y88" s="9">
        <v>24</v>
      </c>
      <c r="Z88" s="9">
        <f t="shared" si="47"/>
        <v>-2</v>
      </c>
      <c r="AA88" s="9">
        <f t="shared" si="48"/>
        <v>-2</v>
      </c>
      <c r="AC88" s="7"/>
      <c r="AD88" s="7"/>
      <c r="AE88" s="7"/>
      <c r="AF88" s="7"/>
    </row>
    <row r="89" spans="25:42" x14ac:dyDescent="0.25">
      <c r="Y89" s="9">
        <v>25</v>
      </c>
      <c r="Z89" s="9">
        <f t="shared" si="47"/>
        <v>-2</v>
      </c>
      <c r="AA89" s="9">
        <f t="shared" si="48"/>
        <v>-2</v>
      </c>
      <c r="AC89" s="7">
        <f>MOD(AC86+1,n)</f>
        <v>27</v>
      </c>
      <c r="AD89" s="7">
        <f t="shared" ref="AD89:AD90" si="65">IF($AC$6=0,-2,VLOOKUP(AC89,$Y$8:$AA$38,2))</f>
        <v>-0.58778525229247325</v>
      </c>
      <c r="AE89" s="7">
        <f t="shared" ref="AE89:AE90" si="66">IF($AC$6=0,-2,VLOOKUP(AC89,$Y$8:$AA$38,3))</f>
        <v>0.80901699437494734</v>
      </c>
      <c r="AF89" s="7"/>
    </row>
    <row r="90" spans="25:42" x14ac:dyDescent="0.25">
      <c r="Y90" s="9">
        <v>26</v>
      </c>
      <c r="Z90" s="9">
        <f t="shared" si="47"/>
        <v>-2</v>
      </c>
      <c r="AA90" s="9">
        <f t="shared" si="48"/>
        <v>-2</v>
      </c>
      <c r="AC90" s="7">
        <f>MOD(j-AC89,n)</f>
        <v>13</v>
      </c>
      <c r="AD90" s="7">
        <f t="shared" si="65"/>
        <v>0.40673664307579999</v>
      </c>
      <c r="AE90" s="7">
        <f t="shared" si="66"/>
        <v>-0.91354545764260098</v>
      </c>
      <c r="AF90" s="7"/>
    </row>
    <row r="91" spans="25:42" x14ac:dyDescent="0.25">
      <c r="Y91" s="9">
        <v>27</v>
      </c>
      <c r="Z91" s="9">
        <f t="shared" si="47"/>
        <v>-2</v>
      </c>
      <c r="AA91" s="9">
        <f t="shared" si="48"/>
        <v>-2</v>
      </c>
      <c r="AC91" s="7"/>
      <c r="AD91" s="7"/>
      <c r="AE91" s="7"/>
      <c r="AF91" s="7"/>
    </row>
    <row r="92" spans="25:42" x14ac:dyDescent="0.25">
      <c r="Y92" s="9">
        <v>28</v>
      </c>
      <c r="Z92" s="9">
        <f t="shared" si="47"/>
        <v>-2</v>
      </c>
      <c r="AA92" s="9">
        <f t="shared" si="48"/>
        <v>-2</v>
      </c>
      <c r="AC92" s="7">
        <f>MOD(AC89+1,n)</f>
        <v>28</v>
      </c>
      <c r="AD92" s="7">
        <f t="shared" ref="AD92:AD93" si="67">IF($AC$6=0,-2,VLOOKUP(AC92,$Y$8:$AA$38,2))</f>
        <v>-0.4067366430758001</v>
      </c>
      <c r="AE92" s="7">
        <f t="shared" ref="AE92:AE93" si="68">IF($AC$6=0,-2,VLOOKUP(AC92,$Y$8:$AA$38,3))</f>
        <v>0.91354545764260098</v>
      </c>
      <c r="AF92" s="7"/>
      <c r="AI92" s="48"/>
      <c r="AJ92" s="48"/>
      <c r="AK92" s="48"/>
      <c r="AL92" s="48"/>
      <c r="AM92" s="48"/>
      <c r="AN92" s="48"/>
      <c r="AO92" s="48"/>
      <c r="AP92" s="48"/>
    </row>
    <row r="93" spans="25:42" x14ac:dyDescent="0.25">
      <c r="Y93" s="9">
        <v>29</v>
      </c>
      <c r="Z93" s="9">
        <f t="shared" si="47"/>
        <v>-2</v>
      </c>
      <c r="AA93" s="9">
        <f t="shared" si="48"/>
        <v>-2</v>
      </c>
      <c r="AC93" s="7">
        <f>MOD(j-AC92,n)</f>
        <v>12</v>
      </c>
      <c r="AD93" s="7">
        <f t="shared" si="67"/>
        <v>0.58778525229247314</v>
      </c>
      <c r="AE93" s="7">
        <f t="shared" si="68"/>
        <v>-0.80901699437494745</v>
      </c>
      <c r="AF93" s="7"/>
      <c r="AI93" s="48"/>
      <c r="AJ93" s="48"/>
      <c r="AK93" s="48"/>
      <c r="AL93" s="48"/>
      <c r="AM93" s="48"/>
      <c r="AN93" s="48"/>
      <c r="AO93" s="48"/>
      <c r="AP93" s="48"/>
    </row>
    <row r="94" spans="25:42" x14ac:dyDescent="0.25">
      <c r="Y94" s="9">
        <v>30</v>
      </c>
      <c r="Z94" s="9">
        <f t="shared" si="47"/>
        <v>-2</v>
      </c>
      <c r="AA94" s="9">
        <f t="shared" si="48"/>
        <v>-2</v>
      </c>
      <c r="AC94" s="7"/>
      <c r="AD94" s="7"/>
      <c r="AE94" s="7"/>
      <c r="AF94" s="7"/>
    </row>
    <row r="95" spans="25:42" x14ac:dyDescent="0.25">
      <c r="Y95" s="9">
        <v>31</v>
      </c>
      <c r="Z95" s="9">
        <f t="shared" si="47"/>
        <v>-2</v>
      </c>
      <c r="AA95" s="9">
        <f t="shared" si="48"/>
        <v>-2</v>
      </c>
      <c r="AC95" s="7">
        <f>MOD(AC92+1,n)</f>
        <v>29</v>
      </c>
      <c r="AD95" s="7">
        <f t="shared" ref="AD95:AD96" si="69">IF($AC$6=0,-2,VLOOKUP(AC95,$Y$8:$AA$38,2))</f>
        <v>-0.20791169081775893</v>
      </c>
      <c r="AE95" s="7">
        <f t="shared" ref="AE95:AE96" si="70">IF($AC$6=0,-2,VLOOKUP(AC95,$Y$8:$AA$38,3))</f>
        <v>0.97814760073380569</v>
      </c>
      <c r="AF95" s="7"/>
    </row>
    <row r="96" spans="25:42" x14ac:dyDescent="0.25">
      <c r="Y96" s="9">
        <v>32</v>
      </c>
      <c r="Z96" s="9">
        <f t="shared" si="47"/>
        <v>-2</v>
      </c>
      <c r="AA96" s="9">
        <f t="shared" si="48"/>
        <v>-2</v>
      </c>
      <c r="AC96" s="7">
        <f>MOD(j-AC95,n)</f>
        <v>11</v>
      </c>
      <c r="AD96" s="7">
        <f t="shared" si="69"/>
        <v>0.74314482547739447</v>
      </c>
      <c r="AE96" s="7">
        <f t="shared" si="70"/>
        <v>-0.66913060635885802</v>
      </c>
      <c r="AF96" s="7"/>
      <c r="AJ96" s="49"/>
    </row>
    <row r="97" spans="25:32" x14ac:dyDescent="0.25">
      <c r="Y97" s="9">
        <v>33</v>
      </c>
      <c r="Z97" s="9">
        <f t="shared" si="47"/>
        <v>-2</v>
      </c>
      <c r="AA97" s="9">
        <f t="shared" si="48"/>
        <v>-2</v>
      </c>
      <c r="AC97" s="7"/>
      <c r="AD97" s="7"/>
      <c r="AE97" s="7"/>
      <c r="AF97" s="7"/>
    </row>
    <row r="98" spans="25:32" x14ac:dyDescent="0.25">
      <c r="Y98" s="9">
        <v>34</v>
      </c>
      <c r="Z98" s="9">
        <f t="shared" si="47"/>
        <v>-2</v>
      </c>
      <c r="AA98" s="9">
        <f t="shared" si="48"/>
        <v>-2</v>
      </c>
      <c r="AC98" s="7">
        <v>0</v>
      </c>
      <c r="AD98" s="7">
        <f t="shared" ref="AD98:AD99" si="71">IF($AC$6=0,-2,VLOOKUP(AC98,$Y$8:$AA$38,2))</f>
        <v>6.1257422745431001E-17</v>
      </c>
      <c r="AE98" s="7">
        <f t="shared" ref="AE98:AE99" si="72">IF($AC$6=0,-2,VLOOKUP(AC98,$Y$8:$AA$38,3))</f>
        <v>1</v>
      </c>
      <c r="AF98" s="7"/>
    </row>
    <row r="99" spans="25:32" x14ac:dyDescent="0.25">
      <c r="Y99" s="9">
        <v>35</v>
      </c>
      <c r="Z99" s="9">
        <f t="shared" si="47"/>
        <v>-2</v>
      </c>
      <c r="AA99" s="9">
        <f t="shared" si="48"/>
        <v>-2</v>
      </c>
      <c r="AC99" s="7">
        <f>k</f>
        <v>20</v>
      </c>
      <c r="AD99" s="7">
        <f t="shared" si="71"/>
        <v>-0.86602540378443849</v>
      </c>
      <c r="AE99" s="7">
        <f t="shared" si="72"/>
        <v>-0.50000000000000033</v>
      </c>
      <c r="AF99" s="7"/>
    </row>
    <row r="100" spans="25:32" x14ac:dyDescent="0.25">
      <c r="Y100" s="9">
        <v>36</v>
      </c>
      <c r="Z100" s="9">
        <f t="shared" si="47"/>
        <v>-2</v>
      </c>
      <c r="AA100" s="9">
        <f t="shared" si="48"/>
        <v>-2</v>
      </c>
      <c r="AC100" s="7"/>
      <c r="AD100" s="7"/>
      <c r="AE100" s="7"/>
      <c r="AF100" s="7"/>
    </row>
    <row r="101" spans="25:32" x14ac:dyDescent="0.25">
      <c r="Y101" s="9">
        <v>37</v>
      </c>
      <c r="Z101" s="9">
        <f t="shared" si="47"/>
        <v>-2</v>
      </c>
      <c r="AA101" s="9">
        <f t="shared" si="48"/>
        <v>-2</v>
      </c>
      <c r="AC101" s="7">
        <f>MOD(AC98+1,n)</f>
        <v>1</v>
      </c>
      <c r="AD101" s="7">
        <f t="shared" ref="AD101:AD102" si="73">IF($AC$6=0,-2,VLOOKUP(AC101,$Y$8:$AA$38,2))</f>
        <v>0.20791169081775945</v>
      </c>
      <c r="AE101" s="7">
        <f t="shared" ref="AE101:AE102" si="74">IF($AC$6=0,-2,VLOOKUP(AC101,$Y$8:$AA$38,3))</f>
        <v>0.97814760073380558</v>
      </c>
      <c r="AF101" s="7"/>
    </row>
    <row r="102" spans="25:32" x14ac:dyDescent="0.25">
      <c r="Y102" s="9">
        <v>38</v>
      </c>
      <c r="Z102" s="9">
        <f t="shared" si="47"/>
        <v>-2</v>
      </c>
      <c r="AA102" s="9">
        <f t="shared" si="48"/>
        <v>-2</v>
      </c>
      <c r="AC102" s="7">
        <f>MOD(k-AC101,n)</f>
        <v>19</v>
      </c>
      <c r="AD102" s="7">
        <f t="shared" si="73"/>
        <v>-0.74314482547739402</v>
      </c>
      <c r="AE102" s="7">
        <f t="shared" si="74"/>
        <v>-0.66913060635885835</v>
      </c>
      <c r="AF102" s="7"/>
    </row>
    <row r="103" spans="25:32" x14ac:dyDescent="0.25">
      <c r="Y103" s="9">
        <v>39</v>
      </c>
      <c r="Z103" s="9">
        <f t="shared" si="47"/>
        <v>-2</v>
      </c>
      <c r="AA103" s="9">
        <f t="shared" si="48"/>
        <v>-2</v>
      </c>
      <c r="AC103" s="7"/>
      <c r="AD103" s="7"/>
      <c r="AE103" s="7"/>
      <c r="AF103" s="7"/>
    </row>
    <row r="104" spans="25:32" x14ac:dyDescent="0.25">
      <c r="Y104" s="9">
        <v>40</v>
      </c>
      <c r="Z104" s="9">
        <f t="shared" si="47"/>
        <v>-2</v>
      </c>
      <c r="AA104" s="9">
        <f t="shared" si="48"/>
        <v>-2</v>
      </c>
      <c r="AC104" s="7">
        <f>MOD(AC101+1,n)</f>
        <v>2</v>
      </c>
      <c r="AD104" s="7">
        <f t="shared" ref="AD104:AD105" si="75">IF($AC$6=0,-2,VLOOKUP(AC104,$Y$8:$AA$38,2))</f>
        <v>0.40673664307580021</v>
      </c>
      <c r="AE104" s="7">
        <f t="shared" ref="AE104:AE105" si="76">IF($AC$6=0,-2,VLOOKUP(AC104,$Y$8:$AA$38,3))</f>
        <v>0.91354545764260087</v>
      </c>
      <c r="AF104" s="7"/>
    </row>
    <row r="105" spans="25:32" x14ac:dyDescent="0.25">
      <c r="Y105" s="9">
        <v>41</v>
      </c>
      <c r="Z105" s="9">
        <f t="shared" si="47"/>
        <v>-2</v>
      </c>
      <c r="AA105" s="9">
        <f t="shared" si="48"/>
        <v>-2</v>
      </c>
      <c r="AC105" s="7">
        <f>MOD(k-AC104,n)</f>
        <v>18</v>
      </c>
      <c r="AD105" s="7">
        <f t="shared" si="75"/>
        <v>-0.58778525229247303</v>
      </c>
      <c r="AE105" s="7">
        <f t="shared" si="76"/>
        <v>-0.80901699437494745</v>
      </c>
      <c r="AF105" s="7"/>
    </row>
    <row r="106" spans="25:32" x14ac:dyDescent="0.25">
      <c r="Y106" s="9">
        <v>42</v>
      </c>
      <c r="Z106" s="9">
        <f t="shared" si="47"/>
        <v>-2</v>
      </c>
      <c r="AA106" s="9">
        <f t="shared" si="48"/>
        <v>-2</v>
      </c>
      <c r="AC106" s="7"/>
      <c r="AD106" s="7"/>
      <c r="AE106" s="7"/>
      <c r="AF106" s="7"/>
    </row>
    <row r="107" spans="25:32" x14ac:dyDescent="0.25">
      <c r="Y107" s="9">
        <v>43</v>
      </c>
      <c r="Z107" s="9">
        <f t="shared" si="47"/>
        <v>-2</v>
      </c>
      <c r="AA107" s="9">
        <f t="shared" si="48"/>
        <v>-2</v>
      </c>
      <c r="AC107" s="7">
        <f>MOD(AC104+1,n)</f>
        <v>3</v>
      </c>
      <c r="AD107" s="7">
        <f t="shared" ref="AD107:AD108" si="77">IF($AC$6=0,-2,VLOOKUP(AC107,$Y$8:$AA$38,2))</f>
        <v>0.58778525229247314</v>
      </c>
      <c r="AE107" s="7">
        <f t="shared" ref="AE107:AE108" si="78">IF($AC$6=0,-2,VLOOKUP(AC107,$Y$8:$AA$38,3))</f>
        <v>0.80901699437494745</v>
      </c>
      <c r="AF107" s="7"/>
    </row>
    <row r="108" spans="25:32" x14ac:dyDescent="0.25">
      <c r="Y108" s="9">
        <v>44</v>
      </c>
      <c r="Z108" s="9">
        <f t="shared" si="47"/>
        <v>-2</v>
      </c>
      <c r="AA108" s="9">
        <f t="shared" si="48"/>
        <v>-2</v>
      </c>
      <c r="AC108" s="7">
        <f>MOD(k-AC107,n)</f>
        <v>17</v>
      </c>
      <c r="AD108" s="7">
        <f t="shared" si="77"/>
        <v>-0.40673664307580026</v>
      </c>
      <c r="AE108" s="7">
        <f t="shared" si="78"/>
        <v>-0.91354545764260087</v>
      </c>
      <c r="AF108" s="7"/>
    </row>
    <row r="109" spans="25:32" x14ac:dyDescent="0.25">
      <c r="Y109" s="9">
        <v>45</v>
      </c>
      <c r="Z109" s="9">
        <f t="shared" si="47"/>
        <v>-2</v>
      </c>
      <c r="AA109" s="9">
        <f t="shared" si="48"/>
        <v>-2</v>
      </c>
      <c r="AC109" s="7"/>
      <c r="AD109" s="7"/>
      <c r="AE109" s="7"/>
      <c r="AF109" s="7"/>
    </row>
    <row r="110" spans="25:32" x14ac:dyDescent="0.25">
      <c r="Y110" s="9">
        <v>46</v>
      </c>
      <c r="Z110" s="9">
        <f t="shared" si="47"/>
        <v>-2</v>
      </c>
      <c r="AA110" s="9">
        <f t="shared" si="48"/>
        <v>-2</v>
      </c>
      <c r="AC110" s="7">
        <f>MOD(AC107+1,n)</f>
        <v>4</v>
      </c>
      <c r="AD110" s="7">
        <f t="shared" ref="AD110:AD111" si="79">IF($AC$6=0,-2,VLOOKUP(AC110,$Y$8:$AA$38,2))</f>
        <v>0.74314482547739424</v>
      </c>
      <c r="AE110" s="7">
        <f t="shared" ref="AE110:AE111" si="80">IF($AC$6=0,-2,VLOOKUP(AC110,$Y$8:$AA$38,3))</f>
        <v>0.66913060635885824</v>
      </c>
      <c r="AF110" s="7"/>
    </row>
    <row r="111" spans="25:32" x14ac:dyDescent="0.25">
      <c r="Y111" s="9">
        <v>47</v>
      </c>
      <c r="Z111" s="9">
        <f t="shared" si="47"/>
        <v>-2</v>
      </c>
      <c r="AA111" s="9">
        <f t="shared" si="48"/>
        <v>-2</v>
      </c>
      <c r="AC111" s="7">
        <f>MOD(k-AC110,n)</f>
        <v>16</v>
      </c>
      <c r="AD111" s="7">
        <f t="shared" si="79"/>
        <v>-0.20791169081775912</v>
      </c>
      <c r="AE111" s="7">
        <f t="shared" si="80"/>
        <v>-0.97814760073380569</v>
      </c>
      <c r="AF111" s="7"/>
    </row>
    <row r="112" spans="25:32" x14ac:dyDescent="0.25">
      <c r="Y112" s="9">
        <v>48</v>
      </c>
      <c r="Z112" s="9">
        <f t="shared" si="47"/>
        <v>-2</v>
      </c>
      <c r="AA112" s="9">
        <f t="shared" si="48"/>
        <v>-2</v>
      </c>
      <c r="AC112" s="7"/>
      <c r="AD112" s="7"/>
      <c r="AE112" s="7"/>
      <c r="AF112" s="7"/>
    </row>
    <row r="113" spans="25:32" x14ac:dyDescent="0.25">
      <c r="Y113" s="9">
        <v>49</v>
      </c>
      <c r="Z113" s="9">
        <f t="shared" si="47"/>
        <v>-2</v>
      </c>
      <c r="AA113" s="9">
        <f t="shared" si="48"/>
        <v>-2</v>
      </c>
      <c r="AC113" s="7">
        <f>MOD(AC110+1,n)</f>
        <v>5</v>
      </c>
      <c r="AD113" s="7">
        <f t="shared" ref="AD113:AD114" si="81">IF($AC$6=0,-2,VLOOKUP(AC113,$Y$8:$AA$38,2))</f>
        <v>0.8660254037844386</v>
      </c>
      <c r="AE113" s="7">
        <f t="shared" ref="AE113:AE114" si="82">IF($AC$6=0,-2,VLOOKUP(AC113,$Y$8:$AA$38,3))</f>
        <v>0.5</v>
      </c>
      <c r="AF113" s="7"/>
    </row>
    <row r="114" spans="25:32" x14ac:dyDescent="0.25">
      <c r="Y114" s="9">
        <v>50</v>
      </c>
      <c r="Z114" s="9">
        <f t="shared" si="47"/>
        <v>-2</v>
      </c>
      <c r="AA114" s="9">
        <f t="shared" si="48"/>
        <v>-2</v>
      </c>
      <c r="AC114" s="7">
        <f>MOD(k-AC113,n)</f>
        <v>15</v>
      </c>
      <c r="AD114" s="7">
        <f t="shared" si="81"/>
        <v>5.0534663259549362E-16</v>
      </c>
      <c r="AE114" s="7">
        <f t="shared" si="82"/>
        <v>-1</v>
      </c>
      <c r="AF114" s="7"/>
    </row>
    <row r="115" spans="25:32" x14ac:dyDescent="0.25">
      <c r="Y115" s="9">
        <v>51</v>
      </c>
      <c r="Z115" s="9">
        <f t="shared" si="47"/>
        <v>-2</v>
      </c>
      <c r="AA115" s="9">
        <f t="shared" si="48"/>
        <v>-2</v>
      </c>
      <c r="AC115" s="7"/>
      <c r="AD115" s="7"/>
      <c r="AE115" s="7"/>
      <c r="AF115" s="7"/>
    </row>
    <row r="116" spans="25:32" x14ac:dyDescent="0.25">
      <c r="Y116" s="9">
        <v>52</v>
      </c>
      <c r="Z116" s="9">
        <f t="shared" si="47"/>
        <v>-2</v>
      </c>
      <c r="AA116" s="9">
        <f t="shared" si="48"/>
        <v>-2</v>
      </c>
      <c r="AC116" s="7">
        <f>MOD(AC113+1,n)</f>
        <v>6</v>
      </c>
      <c r="AD116" s="7">
        <f t="shared" ref="AD116:AD117" si="83">IF($AC$6=0,-2,VLOOKUP(AC116,$Y$8:$AA$38,2))</f>
        <v>0.95105651629515353</v>
      </c>
      <c r="AE116" s="7">
        <f t="shared" ref="AE116:AE117" si="84">IF($AC$6=0,-2,VLOOKUP(AC116,$Y$8:$AA$38,3))</f>
        <v>0.3090169943749474</v>
      </c>
      <c r="AF116" s="7"/>
    </row>
    <row r="117" spans="25:32" x14ac:dyDescent="0.25">
      <c r="Y117" s="9">
        <v>53</v>
      </c>
      <c r="Z117" s="9">
        <f t="shared" si="47"/>
        <v>-2</v>
      </c>
      <c r="AA117" s="9">
        <f t="shared" si="48"/>
        <v>-2</v>
      </c>
      <c r="AC117" s="7">
        <f>MOD(k-AC116,n)</f>
        <v>14</v>
      </c>
      <c r="AD117" s="7">
        <f t="shared" si="83"/>
        <v>0.20791169081775923</v>
      </c>
      <c r="AE117" s="7">
        <f t="shared" si="84"/>
        <v>-0.97814760073380569</v>
      </c>
      <c r="AF117" s="7"/>
    </row>
    <row r="118" spans="25:32" x14ac:dyDescent="0.25">
      <c r="Y118" s="9">
        <v>54</v>
      </c>
      <c r="Z118" s="9">
        <f t="shared" si="47"/>
        <v>-2</v>
      </c>
      <c r="AA118" s="9">
        <f t="shared" si="48"/>
        <v>-2</v>
      </c>
      <c r="AC118" s="7"/>
      <c r="AD118" s="7"/>
      <c r="AE118" s="7"/>
      <c r="AF118" s="7"/>
    </row>
    <row r="119" spans="25:32" x14ac:dyDescent="0.25">
      <c r="Y119" s="9">
        <v>55</v>
      </c>
      <c r="Z119" s="9">
        <f t="shared" si="47"/>
        <v>-2</v>
      </c>
      <c r="AA119" s="9">
        <f t="shared" si="48"/>
        <v>-2</v>
      </c>
      <c r="AC119" s="7">
        <f>MOD(AC116+1,n)</f>
        <v>7</v>
      </c>
      <c r="AD119" s="7">
        <f t="shared" ref="AD119:AD120" si="85">IF($AC$6=0,-2,VLOOKUP(AC119,$Y$8:$AA$38,2))</f>
        <v>0.99452189536827329</v>
      </c>
      <c r="AE119" s="7">
        <f t="shared" ref="AE119:AE120" si="86">IF($AC$6=0,-2,VLOOKUP(AC119,$Y$8:$AA$38,3))</f>
        <v>0.10452846326765339</v>
      </c>
      <c r="AF119" s="7"/>
    </row>
    <row r="120" spans="25:32" x14ac:dyDescent="0.25">
      <c r="Y120" s="9">
        <v>56</v>
      </c>
      <c r="Z120" s="9">
        <f t="shared" si="47"/>
        <v>-2</v>
      </c>
      <c r="AA120" s="9">
        <f t="shared" si="48"/>
        <v>-2</v>
      </c>
      <c r="AC120" s="7">
        <f>MOD(k-AC119,n)</f>
        <v>13</v>
      </c>
      <c r="AD120" s="7">
        <f t="shared" si="85"/>
        <v>0.40673664307579999</v>
      </c>
      <c r="AE120" s="7">
        <f t="shared" si="86"/>
        <v>-0.91354545764260098</v>
      </c>
      <c r="AF120" s="7"/>
    </row>
    <row r="121" spans="25:32" x14ac:dyDescent="0.25">
      <c r="Y121" s="9">
        <v>57</v>
      </c>
      <c r="Z121" s="9">
        <f t="shared" si="47"/>
        <v>-2</v>
      </c>
      <c r="AA121" s="9">
        <f t="shared" si="48"/>
        <v>-2</v>
      </c>
      <c r="AC121" s="7"/>
      <c r="AD121" s="7"/>
      <c r="AE121" s="7"/>
      <c r="AF121" s="7"/>
    </row>
    <row r="122" spans="25:32" x14ac:dyDescent="0.25">
      <c r="Y122" s="9">
        <v>58</v>
      </c>
      <c r="Z122" s="9">
        <f t="shared" si="47"/>
        <v>-2</v>
      </c>
      <c r="AA122" s="9">
        <f t="shared" si="48"/>
        <v>-2</v>
      </c>
      <c r="AC122" s="7">
        <f>MOD(AC119+1,n)</f>
        <v>8</v>
      </c>
      <c r="AD122" s="7">
        <f t="shared" ref="AD122:AD123" si="87">IF($AC$6=0,-2,VLOOKUP(AC122,$Y$8:$AA$38,2))</f>
        <v>0.99452189536827329</v>
      </c>
      <c r="AE122" s="7">
        <f t="shared" ref="AE122:AE123" si="88">IF($AC$6=0,-2,VLOOKUP(AC122,$Y$8:$AA$38,3))</f>
        <v>-0.10452846326765339</v>
      </c>
      <c r="AF122" s="7"/>
    </row>
    <row r="123" spans="25:32" x14ac:dyDescent="0.25">
      <c r="Y123" s="9">
        <v>59</v>
      </c>
      <c r="Z123" s="9">
        <f t="shared" si="47"/>
        <v>-2</v>
      </c>
      <c r="AA123" s="9">
        <f t="shared" si="48"/>
        <v>-2</v>
      </c>
      <c r="AC123" s="7">
        <f>MOD(k-AC122,n)</f>
        <v>12</v>
      </c>
      <c r="AD123" s="7">
        <f t="shared" si="87"/>
        <v>0.58778525229247314</v>
      </c>
      <c r="AE123" s="7">
        <f t="shared" si="88"/>
        <v>-0.80901699437494745</v>
      </c>
      <c r="AF123" s="7"/>
    </row>
    <row r="124" spans="25:32" x14ac:dyDescent="0.25">
      <c r="Y124" s="9">
        <v>60</v>
      </c>
      <c r="Z124" s="9">
        <f t="shared" si="47"/>
        <v>-2</v>
      </c>
      <c r="AA124" s="9">
        <f t="shared" si="48"/>
        <v>-2</v>
      </c>
      <c r="AC124" s="7"/>
      <c r="AD124" s="7"/>
      <c r="AE124" s="7"/>
      <c r="AF124" s="7"/>
    </row>
    <row r="125" spans="25:32" x14ac:dyDescent="0.25">
      <c r="Y125" s="9">
        <v>61</v>
      </c>
      <c r="Z125" s="9">
        <f t="shared" si="47"/>
        <v>-2</v>
      </c>
      <c r="AA125" s="9">
        <f t="shared" si="48"/>
        <v>-2</v>
      </c>
      <c r="AC125" s="7">
        <f>MOD(AC122+1,n)</f>
        <v>9</v>
      </c>
      <c r="AD125" s="7">
        <f t="shared" ref="AD125:AD126" si="89">IF($AC$6=0,-2,VLOOKUP(AC125,$Y$8:$AA$38,2))</f>
        <v>0.95105651629515353</v>
      </c>
      <c r="AE125" s="7">
        <f t="shared" ref="AE125:AE126" si="90">IF($AC$6=0,-2,VLOOKUP(AC125,$Y$8:$AA$38,3))</f>
        <v>-0.3090169943749474</v>
      </c>
      <c r="AF125" s="7"/>
    </row>
    <row r="126" spans="25:32" x14ac:dyDescent="0.25">
      <c r="Y126" s="9">
        <v>62</v>
      </c>
      <c r="Z126" s="9">
        <f t="shared" si="47"/>
        <v>-2</v>
      </c>
      <c r="AA126" s="9">
        <f t="shared" si="48"/>
        <v>-2</v>
      </c>
      <c r="AC126" s="7">
        <f>MOD(k-AC125,n)</f>
        <v>11</v>
      </c>
      <c r="AD126" s="7">
        <f t="shared" si="89"/>
        <v>0.74314482547739447</v>
      </c>
      <c r="AE126" s="7">
        <f t="shared" si="90"/>
        <v>-0.66913060635885802</v>
      </c>
      <c r="AF126" s="7"/>
    </row>
    <row r="127" spans="25:32" x14ac:dyDescent="0.25">
      <c r="Y127" s="9">
        <v>63</v>
      </c>
      <c r="Z127" s="9">
        <f t="shared" si="47"/>
        <v>-2</v>
      </c>
      <c r="AA127" s="9">
        <f t="shared" si="48"/>
        <v>-2</v>
      </c>
      <c r="AC127" s="7"/>
      <c r="AD127" s="7"/>
      <c r="AE127" s="7"/>
      <c r="AF127" s="7"/>
    </row>
    <row r="128" spans="25:32" x14ac:dyDescent="0.25">
      <c r="Y128" s="9">
        <v>64</v>
      </c>
      <c r="Z128" s="9">
        <f t="shared" ref="Z128:Z191" si="91">IF($Z$59=0,-2,COS($Y$48-PI()*2*$Y$47*Y128/$Y$60))</f>
        <v>-2</v>
      </c>
      <c r="AA128" s="9">
        <f t="shared" ref="AA128:AA191" si="92">IF($Z$59=0,-2,SIN($Y$48-PI()*2*$Y$47*Y128/$Y$60))</f>
        <v>-2</v>
      </c>
      <c r="AC128" s="7">
        <f>MOD(AC125+1,n)</f>
        <v>10</v>
      </c>
      <c r="AD128" s="7">
        <f t="shared" ref="AD128:AD129" si="93">IF($AC$6=0,-2,VLOOKUP(AC128,$Y$8:$AA$38,2))</f>
        <v>0.86602540378443871</v>
      </c>
      <c r="AE128" s="7">
        <f t="shared" ref="AE128:AE129" si="94">IF($AC$6=0,-2,VLOOKUP(AC128,$Y$8:$AA$38,3))</f>
        <v>-0.49999999999999983</v>
      </c>
      <c r="AF128" s="7"/>
    </row>
    <row r="129" spans="25:32" x14ac:dyDescent="0.25">
      <c r="Y129" s="9">
        <v>65</v>
      </c>
      <c r="Z129" s="9">
        <f t="shared" si="91"/>
        <v>-2</v>
      </c>
      <c r="AA129" s="9">
        <f t="shared" si="92"/>
        <v>-2</v>
      </c>
      <c r="AC129" s="7">
        <f>MOD(k-AC128,n)</f>
        <v>10</v>
      </c>
      <c r="AD129" s="7">
        <f t="shared" si="93"/>
        <v>0.86602540378443871</v>
      </c>
      <c r="AE129" s="7">
        <f t="shared" si="94"/>
        <v>-0.49999999999999983</v>
      </c>
      <c r="AF129" s="7"/>
    </row>
    <row r="130" spans="25:32" x14ac:dyDescent="0.25">
      <c r="Y130" s="9">
        <v>66</v>
      </c>
      <c r="Z130" s="9">
        <f t="shared" si="91"/>
        <v>-2</v>
      </c>
      <c r="AA130" s="9">
        <f t="shared" si="92"/>
        <v>-2</v>
      </c>
      <c r="AC130" s="7"/>
      <c r="AD130" s="7"/>
      <c r="AE130" s="7"/>
      <c r="AF130" s="7"/>
    </row>
    <row r="131" spans="25:32" x14ac:dyDescent="0.25">
      <c r="Y131" s="9">
        <v>67</v>
      </c>
      <c r="Z131" s="9">
        <f t="shared" si="91"/>
        <v>-2</v>
      </c>
      <c r="AA131" s="9">
        <f t="shared" si="92"/>
        <v>-2</v>
      </c>
      <c r="AC131" s="7">
        <f>MOD(AC128+1,n)</f>
        <v>11</v>
      </c>
      <c r="AD131" s="7">
        <f t="shared" ref="AD131:AD132" si="95">IF($AC$6=0,-2,VLOOKUP(AC131,$Y$8:$AA$38,2))</f>
        <v>0.74314482547739447</v>
      </c>
      <c r="AE131" s="7">
        <f t="shared" ref="AE131:AE132" si="96">IF($AC$6=0,-2,VLOOKUP(AC131,$Y$8:$AA$38,3))</f>
        <v>-0.66913060635885802</v>
      </c>
      <c r="AF131" s="7"/>
    </row>
    <row r="132" spans="25:32" x14ac:dyDescent="0.25">
      <c r="Y132" s="9">
        <v>68</v>
      </c>
      <c r="Z132" s="9">
        <f t="shared" si="91"/>
        <v>-2</v>
      </c>
      <c r="AA132" s="9">
        <f t="shared" si="92"/>
        <v>-2</v>
      </c>
      <c r="AC132" s="7">
        <f>MOD(k-AC131,n)</f>
        <v>9</v>
      </c>
      <c r="AD132" s="7">
        <f t="shared" si="95"/>
        <v>0.95105651629515353</v>
      </c>
      <c r="AE132" s="7">
        <f t="shared" si="96"/>
        <v>-0.3090169943749474</v>
      </c>
      <c r="AF132" s="7"/>
    </row>
    <row r="133" spans="25:32" x14ac:dyDescent="0.25">
      <c r="Y133" s="9">
        <v>69</v>
      </c>
      <c r="Z133" s="9">
        <f t="shared" si="91"/>
        <v>-2</v>
      </c>
      <c r="AA133" s="9">
        <f t="shared" si="92"/>
        <v>-2</v>
      </c>
      <c r="AC133" s="7"/>
      <c r="AD133" s="7"/>
      <c r="AE133" s="7"/>
      <c r="AF133" s="7"/>
    </row>
    <row r="134" spans="25:32" x14ac:dyDescent="0.25">
      <c r="Y134" s="9">
        <v>70</v>
      </c>
      <c r="Z134" s="9">
        <f t="shared" si="91"/>
        <v>-2</v>
      </c>
      <c r="AA134" s="9">
        <f t="shared" si="92"/>
        <v>-2</v>
      </c>
      <c r="AC134" s="7">
        <f>MOD(AC131+1,n)</f>
        <v>12</v>
      </c>
      <c r="AD134" s="7">
        <f t="shared" ref="AD134:AD135" si="97">IF($AC$6=0,-2,VLOOKUP(AC134,$Y$8:$AA$38,2))</f>
        <v>0.58778525229247314</v>
      </c>
      <c r="AE134" s="7">
        <f t="shared" ref="AE134:AE135" si="98">IF($AC$6=0,-2,VLOOKUP(AC134,$Y$8:$AA$38,3))</f>
        <v>-0.80901699437494745</v>
      </c>
      <c r="AF134" s="7"/>
    </row>
    <row r="135" spans="25:32" x14ac:dyDescent="0.25">
      <c r="Y135" s="9">
        <v>71</v>
      </c>
      <c r="Z135" s="9">
        <f t="shared" si="91"/>
        <v>-2</v>
      </c>
      <c r="AA135" s="9">
        <f t="shared" si="92"/>
        <v>-2</v>
      </c>
      <c r="AC135" s="7">
        <f>MOD(k-AC134,n)</f>
        <v>8</v>
      </c>
      <c r="AD135" s="7">
        <f t="shared" si="97"/>
        <v>0.99452189536827329</v>
      </c>
      <c r="AE135" s="7">
        <f t="shared" si="98"/>
        <v>-0.10452846326765339</v>
      </c>
      <c r="AF135" s="7"/>
    </row>
    <row r="136" spans="25:32" x14ac:dyDescent="0.25">
      <c r="Y136" s="9">
        <v>72</v>
      </c>
      <c r="Z136" s="9">
        <f t="shared" si="91"/>
        <v>-2</v>
      </c>
      <c r="AA136" s="9">
        <f t="shared" si="92"/>
        <v>-2</v>
      </c>
      <c r="AC136" s="7"/>
      <c r="AD136" s="7"/>
      <c r="AE136" s="7"/>
      <c r="AF136" s="7"/>
    </row>
    <row r="137" spans="25:32" x14ac:dyDescent="0.25">
      <c r="Y137" s="9">
        <v>73</v>
      </c>
      <c r="Z137" s="9">
        <f t="shared" si="91"/>
        <v>-2</v>
      </c>
      <c r="AA137" s="9">
        <f t="shared" si="92"/>
        <v>-2</v>
      </c>
      <c r="AC137" s="7">
        <f>MOD(AC134+1,n)</f>
        <v>13</v>
      </c>
      <c r="AD137" s="7">
        <f t="shared" ref="AD137:AD138" si="99">IF($AC$6=0,-2,VLOOKUP(AC137,$Y$8:$AA$38,2))</f>
        <v>0.40673664307579999</v>
      </c>
      <c r="AE137" s="7">
        <f t="shared" ref="AE137:AE138" si="100">IF($AC$6=0,-2,VLOOKUP(AC137,$Y$8:$AA$38,3))</f>
        <v>-0.91354545764260098</v>
      </c>
      <c r="AF137" s="7"/>
    </row>
    <row r="138" spans="25:32" x14ac:dyDescent="0.25">
      <c r="Y138" s="9">
        <v>74</v>
      </c>
      <c r="Z138" s="9">
        <f t="shared" si="91"/>
        <v>-2</v>
      </c>
      <c r="AA138" s="9">
        <f t="shared" si="92"/>
        <v>-2</v>
      </c>
      <c r="AC138" s="7">
        <f>MOD(k-AC137,n)</f>
        <v>7</v>
      </c>
      <c r="AD138" s="7">
        <f t="shared" si="99"/>
        <v>0.99452189536827329</v>
      </c>
      <c r="AE138" s="7">
        <f t="shared" si="100"/>
        <v>0.10452846326765339</v>
      </c>
      <c r="AF138" s="7"/>
    </row>
    <row r="139" spans="25:32" x14ac:dyDescent="0.25">
      <c r="Y139" s="9">
        <v>75</v>
      </c>
      <c r="Z139" s="9">
        <f t="shared" si="91"/>
        <v>-2</v>
      </c>
      <c r="AA139" s="9">
        <f t="shared" si="92"/>
        <v>-2</v>
      </c>
      <c r="AC139" s="7"/>
      <c r="AD139" s="7"/>
      <c r="AE139" s="7"/>
      <c r="AF139" s="7"/>
    </row>
    <row r="140" spans="25:32" x14ac:dyDescent="0.25">
      <c r="Y140" s="9">
        <v>76</v>
      </c>
      <c r="Z140" s="9">
        <f t="shared" si="91"/>
        <v>-2</v>
      </c>
      <c r="AA140" s="9">
        <f t="shared" si="92"/>
        <v>-2</v>
      </c>
      <c r="AC140" s="7">
        <f>MOD(AC137+1,n)</f>
        <v>14</v>
      </c>
      <c r="AD140" s="7">
        <f t="shared" ref="AD140:AD141" si="101">IF($AC$6=0,-2,VLOOKUP(AC140,$Y$8:$AA$38,2))</f>
        <v>0.20791169081775923</v>
      </c>
      <c r="AE140" s="7">
        <f t="shared" ref="AE140:AE141" si="102">IF($AC$6=0,-2,VLOOKUP(AC140,$Y$8:$AA$38,3))</f>
        <v>-0.97814760073380569</v>
      </c>
      <c r="AF140" s="7"/>
    </row>
    <row r="141" spans="25:32" x14ac:dyDescent="0.25">
      <c r="Y141" s="9">
        <v>77</v>
      </c>
      <c r="Z141" s="9">
        <f t="shared" si="91"/>
        <v>-2</v>
      </c>
      <c r="AA141" s="9">
        <f t="shared" si="92"/>
        <v>-2</v>
      </c>
      <c r="AC141" s="7">
        <f>MOD(k-AC140,n)</f>
        <v>6</v>
      </c>
      <c r="AD141" s="7">
        <f t="shared" si="101"/>
        <v>0.95105651629515353</v>
      </c>
      <c r="AE141" s="7">
        <f t="shared" si="102"/>
        <v>0.3090169943749474</v>
      </c>
      <c r="AF141" s="7"/>
    </row>
    <row r="142" spans="25:32" x14ac:dyDescent="0.25">
      <c r="Y142" s="9">
        <v>78</v>
      </c>
      <c r="Z142" s="9">
        <f t="shared" si="91"/>
        <v>-2</v>
      </c>
      <c r="AA142" s="9">
        <f t="shared" si="92"/>
        <v>-2</v>
      </c>
      <c r="AC142" s="7"/>
      <c r="AD142" s="7"/>
      <c r="AE142" s="7"/>
      <c r="AF142" s="7"/>
    </row>
    <row r="143" spans="25:32" x14ac:dyDescent="0.25">
      <c r="Y143" s="9">
        <v>79</v>
      </c>
      <c r="Z143" s="9">
        <f t="shared" si="91"/>
        <v>-2</v>
      </c>
      <c r="AA143" s="9">
        <f t="shared" si="92"/>
        <v>-2</v>
      </c>
      <c r="AC143" s="7">
        <f>MOD(AC140+1,n)</f>
        <v>15</v>
      </c>
      <c r="AD143" s="7">
        <f t="shared" ref="AD143:AD144" si="103">IF($AC$6=0,-2,VLOOKUP(AC143,$Y$8:$AA$38,2))</f>
        <v>5.0534663259549362E-16</v>
      </c>
      <c r="AE143" s="7">
        <f t="shared" ref="AE143:AE144" si="104">IF($AC$6=0,-2,VLOOKUP(AC143,$Y$8:$AA$38,3))</f>
        <v>-1</v>
      </c>
      <c r="AF143" s="7"/>
    </row>
    <row r="144" spans="25:32" x14ac:dyDescent="0.25">
      <c r="Y144" s="9">
        <v>80</v>
      </c>
      <c r="Z144" s="9">
        <f t="shared" si="91"/>
        <v>-2</v>
      </c>
      <c r="AA144" s="9">
        <f t="shared" si="92"/>
        <v>-2</v>
      </c>
      <c r="AC144" s="7">
        <f>MOD(k-AC143,n)</f>
        <v>5</v>
      </c>
      <c r="AD144" s="7">
        <f t="shared" si="103"/>
        <v>0.8660254037844386</v>
      </c>
      <c r="AE144" s="7">
        <f t="shared" si="104"/>
        <v>0.5</v>
      </c>
      <c r="AF144" s="7"/>
    </row>
    <row r="145" spans="25:32" x14ac:dyDescent="0.25">
      <c r="Y145" s="9">
        <v>81</v>
      </c>
      <c r="Z145" s="9">
        <f t="shared" si="91"/>
        <v>-2</v>
      </c>
      <c r="AA145" s="9">
        <f t="shared" si="92"/>
        <v>-2</v>
      </c>
      <c r="AC145" s="7"/>
      <c r="AD145" s="7"/>
      <c r="AE145" s="7"/>
      <c r="AF145" s="7"/>
    </row>
    <row r="146" spans="25:32" x14ac:dyDescent="0.25">
      <c r="Y146" s="9">
        <v>82</v>
      </c>
      <c r="Z146" s="9">
        <f t="shared" si="91"/>
        <v>-2</v>
      </c>
      <c r="AA146" s="9">
        <f t="shared" si="92"/>
        <v>-2</v>
      </c>
      <c r="AC146" s="7">
        <f>MOD(AC143+1,n)</f>
        <v>16</v>
      </c>
      <c r="AD146" s="7">
        <f t="shared" ref="AD146:AD147" si="105">IF($AC$6=0,-2,VLOOKUP(AC146,$Y$8:$AA$38,2))</f>
        <v>-0.20791169081775912</v>
      </c>
      <c r="AE146" s="7">
        <f t="shared" ref="AE146:AE147" si="106">IF($AC$6=0,-2,VLOOKUP(AC146,$Y$8:$AA$38,3))</f>
        <v>-0.97814760073380569</v>
      </c>
      <c r="AF146" s="7"/>
    </row>
    <row r="147" spans="25:32" x14ac:dyDescent="0.25">
      <c r="Y147" s="9">
        <v>83</v>
      </c>
      <c r="Z147" s="9">
        <f t="shared" si="91"/>
        <v>-2</v>
      </c>
      <c r="AA147" s="9">
        <f t="shared" si="92"/>
        <v>-2</v>
      </c>
      <c r="AC147" s="7">
        <f>MOD(k-AC146,n)</f>
        <v>4</v>
      </c>
      <c r="AD147" s="7">
        <f t="shared" si="105"/>
        <v>0.74314482547739424</v>
      </c>
      <c r="AE147" s="7">
        <f t="shared" si="106"/>
        <v>0.66913060635885824</v>
      </c>
      <c r="AF147" s="7"/>
    </row>
    <row r="148" spans="25:32" x14ac:dyDescent="0.25">
      <c r="Y148" s="9">
        <v>84</v>
      </c>
      <c r="Z148" s="9">
        <f t="shared" si="91"/>
        <v>-2</v>
      </c>
      <c r="AA148" s="9">
        <f t="shared" si="92"/>
        <v>-2</v>
      </c>
      <c r="AC148" s="7"/>
      <c r="AD148" s="7"/>
      <c r="AE148" s="7"/>
      <c r="AF148" s="7"/>
    </row>
    <row r="149" spans="25:32" x14ac:dyDescent="0.25">
      <c r="Y149" s="9">
        <v>85</v>
      </c>
      <c r="Z149" s="9">
        <f t="shared" si="91"/>
        <v>-2</v>
      </c>
      <c r="AA149" s="9">
        <f t="shared" si="92"/>
        <v>-2</v>
      </c>
      <c r="AC149" s="7">
        <f>MOD(AC146+1,n)</f>
        <v>17</v>
      </c>
      <c r="AD149" s="7">
        <f t="shared" ref="AD149:AD150" si="107">IF($AC$6=0,-2,VLOOKUP(AC149,$Y$8:$AA$38,2))</f>
        <v>-0.40673664307580026</v>
      </c>
      <c r="AE149" s="7">
        <f t="shared" ref="AE149:AE150" si="108">IF($AC$6=0,-2,VLOOKUP(AC149,$Y$8:$AA$38,3))</f>
        <v>-0.91354545764260087</v>
      </c>
      <c r="AF149" s="7"/>
    </row>
    <row r="150" spans="25:32" x14ac:dyDescent="0.25">
      <c r="Y150" s="9">
        <v>86</v>
      </c>
      <c r="Z150" s="9">
        <f t="shared" si="91"/>
        <v>-2</v>
      </c>
      <c r="AA150" s="9">
        <f t="shared" si="92"/>
        <v>-2</v>
      </c>
      <c r="AC150" s="7">
        <f>MOD(k-AC149,n)</f>
        <v>3</v>
      </c>
      <c r="AD150" s="7">
        <f t="shared" si="107"/>
        <v>0.58778525229247314</v>
      </c>
      <c r="AE150" s="7">
        <f t="shared" si="108"/>
        <v>0.80901699437494745</v>
      </c>
      <c r="AF150" s="7"/>
    </row>
    <row r="151" spans="25:32" x14ac:dyDescent="0.25">
      <c r="Y151" s="9">
        <v>87</v>
      </c>
      <c r="Z151" s="9">
        <f t="shared" si="91"/>
        <v>-2</v>
      </c>
      <c r="AA151" s="9">
        <f t="shared" si="92"/>
        <v>-2</v>
      </c>
      <c r="AC151" s="7"/>
      <c r="AD151" s="7"/>
      <c r="AE151" s="7"/>
      <c r="AF151" s="7"/>
    </row>
    <row r="152" spans="25:32" x14ac:dyDescent="0.25">
      <c r="Y152" s="9">
        <v>88</v>
      </c>
      <c r="Z152" s="9">
        <f t="shared" si="91"/>
        <v>-2</v>
      </c>
      <c r="AA152" s="9">
        <f t="shared" si="92"/>
        <v>-2</v>
      </c>
      <c r="AC152" s="7">
        <f>MOD(AC149+1,n)</f>
        <v>18</v>
      </c>
      <c r="AD152" s="7">
        <f t="shared" ref="AD152:AD153" si="109">IF($AC$6=0,-2,VLOOKUP(AC152,$Y$8:$AA$38,2))</f>
        <v>-0.58778525229247303</v>
      </c>
      <c r="AE152" s="7">
        <f t="shared" ref="AE152:AE153" si="110">IF($AC$6=0,-2,VLOOKUP(AC152,$Y$8:$AA$38,3))</f>
        <v>-0.80901699437494745</v>
      </c>
      <c r="AF152" s="7"/>
    </row>
    <row r="153" spans="25:32" x14ac:dyDescent="0.25">
      <c r="Y153" s="9">
        <v>89</v>
      </c>
      <c r="Z153" s="9">
        <f t="shared" si="91"/>
        <v>-2</v>
      </c>
      <c r="AA153" s="9">
        <f t="shared" si="92"/>
        <v>-2</v>
      </c>
      <c r="AC153" s="7">
        <f>MOD(k-AC152,n)</f>
        <v>2</v>
      </c>
      <c r="AD153" s="7">
        <f t="shared" si="109"/>
        <v>0.40673664307580021</v>
      </c>
      <c r="AE153" s="7">
        <f t="shared" si="110"/>
        <v>0.91354545764260087</v>
      </c>
      <c r="AF153" s="7"/>
    </row>
    <row r="154" spans="25:32" x14ac:dyDescent="0.25">
      <c r="Y154" s="9">
        <v>90</v>
      </c>
      <c r="Z154" s="9">
        <f t="shared" si="91"/>
        <v>-2</v>
      </c>
      <c r="AA154" s="9">
        <f t="shared" si="92"/>
        <v>-2</v>
      </c>
      <c r="AC154" s="7"/>
      <c r="AD154" s="7"/>
      <c r="AE154" s="7"/>
      <c r="AF154" s="7"/>
    </row>
    <row r="155" spans="25:32" x14ac:dyDescent="0.25">
      <c r="Y155" s="9">
        <v>91</v>
      </c>
      <c r="Z155" s="9">
        <f t="shared" si="91"/>
        <v>-2</v>
      </c>
      <c r="AA155" s="9">
        <f t="shared" si="92"/>
        <v>-2</v>
      </c>
      <c r="AC155" s="7">
        <f>MOD(AC152+1,n)</f>
        <v>19</v>
      </c>
      <c r="AD155" s="7">
        <f t="shared" ref="AD155:AD156" si="111">IF($AC$6=0,-2,VLOOKUP(AC155,$Y$8:$AA$38,2))</f>
        <v>-0.74314482547739402</v>
      </c>
      <c r="AE155" s="7">
        <f t="shared" ref="AE155:AE156" si="112">IF($AC$6=0,-2,VLOOKUP(AC155,$Y$8:$AA$38,3))</f>
        <v>-0.66913060635885835</v>
      </c>
      <c r="AF155" s="7"/>
    </row>
    <row r="156" spans="25:32" x14ac:dyDescent="0.25">
      <c r="Y156" s="9">
        <v>92</v>
      </c>
      <c r="Z156" s="9">
        <f t="shared" si="91"/>
        <v>-2</v>
      </c>
      <c r="AA156" s="9">
        <f t="shared" si="92"/>
        <v>-2</v>
      </c>
      <c r="AC156" s="7">
        <f>MOD(k-AC155,n)</f>
        <v>1</v>
      </c>
      <c r="AD156" s="7">
        <f t="shared" si="111"/>
        <v>0.20791169081775945</v>
      </c>
      <c r="AE156" s="7">
        <f t="shared" si="112"/>
        <v>0.97814760073380558</v>
      </c>
      <c r="AF156" s="7"/>
    </row>
    <row r="157" spans="25:32" x14ac:dyDescent="0.25">
      <c r="Y157" s="9">
        <v>93</v>
      </c>
      <c r="Z157" s="9">
        <f t="shared" si="91"/>
        <v>-2</v>
      </c>
      <c r="AA157" s="9">
        <f t="shared" si="92"/>
        <v>-2</v>
      </c>
      <c r="AC157" s="7"/>
      <c r="AD157" s="7"/>
      <c r="AE157" s="7"/>
      <c r="AF157" s="7"/>
    </row>
    <row r="158" spans="25:32" x14ac:dyDescent="0.25">
      <c r="Y158" s="9">
        <v>94</v>
      </c>
      <c r="Z158" s="9">
        <f t="shared" si="91"/>
        <v>-2</v>
      </c>
      <c r="AA158" s="9">
        <f t="shared" si="92"/>
        <v>-2</v>
      </c>
      <c r="AC158" s="7">
        <f>MOD(AC155+1,n)</f>
        <v>20</v>
      </c>
      <c r="AD158" s="7">
        <f t="shared" ref="AD158:AD159" si="113">IF($AC$6=0,-2,VLOOKUP(AC158,$Y$8:$AA$38,2))</f>
        <v>-0.86602540378443849</v>
      </c>
      <c r="AE158" s="7">
        <f t="shared" ref="AE158:AE159" si="114">IF($AC$6=0,-2,VLOOKUP(AC158,$Y$8:$AA$38,3))</f>
        <v>-0.50000000000000033</v>
      </c>
      <c r="AF158" s="7"/>
    </row>
    <row r="159" spans="25:32" x14ac:dyDescent="0.25">
      <c r="Y159" s="9">
        <v>95</v>
      </c>
      <c r="Z159" s="9">
        <f t="shared" si="91"/>
        <v>-2</v>
      </c>
      <c r="AA159" s="9">
        <f t="shared" si="92"/>
        <v>-2</v>
      </c>
      <c r="AC159" s="7">
        <f>MOD(k-AC158,n)</f>
        <v>0</v>
      </c>
      <c r="AD159" s="7">
        <f t="shared" si="113"/>
        <v>6.1257422745431001E-17</v>
      </c>
      <c r="AE159" s="7">
        <f t="shared" si="114"/>
        <v>1</v>
      </c>
      <c r="AF159" s="7"/>
    </row>
    <row r="160" spans="25:32" x14ac:dyDescent="0.25">
      <c r="Y160" s="9">
        <v>96</v>
      </c>
      <c r="Z160" s="9">
        <f t="shared" si="91"/>
        <v>-2</v>
      </c>
      <c r="AA160" s="9">
        <f t="shared" si="92"/>
        <v>-2</v>
      </c>
      <c r="AC160" s="7"/>
      <c r="AD160" s="7"/>
      <c r="AE160" s="7"/>
      <c r="AF160" s="7"/>
    </row>
    <row r="161" spans="25:32" x14ac:dyDescent="0.25">
      <c r="Y161" s="9">
        <v>97</v>
      </c>
      <c r="Z161" s="9">
        <f t="shared" si="91"/>
        <v>-2</v>
      </c>
      <c r="AA161" s="9">
        <f t="shared" si="92"/>
        <v>-2</v>
      </c>
      <c r="AC161" s="7">
        <f>MOD(AC158+1,n)</f>
        <v>21</v>
      </c>
      <c r="AD161" s="7">
        <f t="shared" ref="AD161:AD162" si="115">IF($AC$6=0,-2,VLOOKUP(AC161,$Y$8:$AA$38,2))</f>
        <v>-0.95105651629515353</v>
      </c>
      <c r="AE161" s="7">
        <f t="shared" ref="AE161:AE162" si="116">IF($AC$6=0,-2,VLOOKUP(AC161,$Y$8:$AA$38,3))</f>
        <v>-0.30901699437494751</v>
      </c>
      <c r="AF161" s="7"/>
    </row>
    <row r="162" spans="25:32" x14ac:dyDescent="0.25">
      <c r="Y162" s="9">
        <v>98</v>
      </c>
      <c r="Z162" s="9">
        <f t="shared" si="91"/>
        <v>-2</v>
      </c>
      <c r="AA162" s="9">
        <f t="shared" si="92"/>
        <v>-2</v>
      </c>
      <c r="AC162" s="7">
        <f>MOD(k-AC161,n)</f>
        <v>29</v>
      </c>
      <c r="AD162" s="7">
        <f t="shared" si="115"/>
        <v>-0.20791169081775893</v>
      </c>
      <c r="AE162" s="7">
        <f t="shared" si="116"/>
        <v>0.97814760073380569</v>
      </c>
      <c r="AF162" s="7"/>
    </row>
    <row r="163" spans="25:32" x14ac:dyDescent="0.25">
      <c r="Y163" s="9">
        <v>99</v>
      </c>
      <c r="Z163" s="9">
        <f t="shared" si="91"/>
        <v>-2</v>
      </c>
      <c r="AA163" s="9">
        <f t="shared" si="92"/>
        <v>-2</v>
      </c>
      <c r="AC163" s="7"/>
      <c r="AD163" s="7"/>
      <c r="AE163" s="7"/>
      <c r="AF163" s="7"/>
    </row>
    <row r="164" spans="25:32" x14ac:dyDescent="0.25">
      <c r="Y164" s="9">
        <v>100</v>
      </c>
      <c r="Z164" s="9">
        <f t="shared" si="91"/>
        <v>-2</v>
      </c>
      <c r="AA164" s="9">
        <f t="shared" si="92"/>
        <v>-2</v>
      </c>
      <c r="AC164" s="7">
        <f>MOD(AC161+1,n)</f>
        <v>22</v>
      </c>
      <c r="AD164" s="7">
        <f t="shared" ref="AD164:AD165" si="117">IF($AC$6=0,-2,VLOOKUP(AC164,$Y$8:$AA$38,2))</f>
        <v>-0.99452189536827329</v>
      </c>
      <c r="AE164" s="7">
        <f t="shared" ref="AE164:AE165" si="118">IF($AC$6=0,-2,VLOOKUP(AC164,$Y$8:$AA$38,3))</f>
        <v>-0.10452846326765418</v>
      </c>
      <c r="AF164" s="7"/>
    </row>
    <row r="165" spans="25:32" x14ac:dyDescent="0.25">
      <c r="Y165" s="9">
        <v>101</v>
      </c>
      <c r="Z165" s="9">
        <f t="shared" si="91"/>
        <v>-2</v>
      </c>
      <c r="AA165" s="9">
        <f t="shared" si="92"/>
        <v>-2</v>
      </c>
      <c r="AC165" s="7">
        <f>MOD(k-AC164,n)</f>
        <v>28</v>
      </c>
      <c r="AD165" s="7">
        <f t="shared" si="117"/>
        <v>-0.4067366430758001</v>
      </c>
      <c r="AE165" s="7">
        <f t="shared" si="118"/>
        <v>0.91354545764260098</v>
      </c>
      <c r="AF165" s="7"/>
    </row>
    <row r="166" spans="25:32" x14ac:dyDescent="0.25">
      <c r="Y166" s="9">
        <v>102</v>
      </c>
      <c r="Z166" s="9">
        <f t="shared" si="91"/>
        <v>-2</v>
      </c>
      <c r="AA166" s="9">
        <f t="shared" si="92"/>
        <v>-2</v>
      </c>
      <c r="AC166" s="7"/>
      <c r="AD166" s="7"/>
      <c r="AE166" s="7"/>
      <c r="AF166" s="7"/>
    </row>
    <row r="167" spans="25:32" x14ac:dyDescent="0.25">
      <c r="Y167" s="9">
        <v>103</v>
      </c>
      <c r="Z167" s="9">
        <f t="shared" si="91"/>
        <v>-2</v>
      </c>
      <c r="AA167" s="9">
        <f t="shared" si="92"/>
        <v>-2</v>
      </c>
      <c r="AC167" s="7">
        <f>MOD(AC164+1,n)</f>
        <v>23</v>
      </c>
      <c r="AD167" s="7">
        <f t="shared" ref="AD167:AD168" si="119">IF($AC$6=0,-2,VLOOKUP(AC167,$Y$8:$AA$38,2))</f>
        <v>-0.9945218953682734</v>
      </c>
      <c r="AE167" s="7">
        <f t="shared" ref="AE167:AE168" si="120">IF($AC$6=0,-2,VLOOKUP(AC167,$Y$8:$AA$38,3))</f>
        <v>0.10452846326765305</v>
      </c>
      <c r="AF167" s="7"/>
    </row>
    <row r="168" spans="25:32" x14ac:dyDescent="0.25">
      <c r="Y168" s="9">
        <v>104</v>
      </c>
      <c r="Z168" s="9">
        <f t="shared" si="91"/>
        <v>-2</v>
      </c>
      <c r="AA168" s="9">
        <f t="shared" si="92"/>
        <v>-2</v>
      </c>
      <c r="AC168" s="7">
        <f>MOD(k-AC167,n)</f>
        <v>27</v>
      </c>
      <c r="AD168" s="7">
        <f t="shared" si="119"/>
        <v>-0.58778525229247325</v>
      </c>
      <c r="AE168" s="7">
        <f t="shared" si="120"/>
        <v>0.80901699437494734</v>
      </c>
      <c r="AF168" s="7"/>
    </row>
    <row r="169" spans="25:32" x14ac:dyDescent="0.25">
      <c r="Y169" s="9">
        <v>105</v>
      </c>
      <c r="Z169" s="9">
        <f t="shared" si="91"/>
        <v>-2</v>
      </c>
      <c r="AA169" s="9">
        <f t="shared" si="92"/>
        <v>-2</v>
      </c>
      <c r="AC169" s="7"/>
      <c r="AD169" s="7"/>
      <c r="AE169" s="7"/>
      <c r="AF169" s="7"/>
    </row>
    <row r="170" spans="25:32" x14ac:dyDescent="0.25">
      <c r="Y170" s="9">
        <v>106</v>
      </c>
      <c r="Z170" s="9">
        <f t="shared" si="91"/>
        <v>-2</v>
      </c>
      <c r="AA170" s="9">
        <f t="shared" si="92"/>
        <v>-2</v>
      </c>
      <c r="AC170" s="7">
        <f>MOD(AC167+1,n)</f>
        <v>24</v>
      </c>
      <c r="AD170" s="7">
        <f t="shared" ref="AD170:AD171" si="121">IF($AC$6=0,-2,VLOOKUP(AC170,$Y$8:$AA$38,2))</f>
        <v>-0.95105651629515364</v>
      </c>
      <c r="AE170" s="7">
        <f t="shared" ref="AE170:AE171" si="122">IF($AC$6=0,-2,VLOOKUP(AC170,$Y$8:$AA$38,3))</f>
        <v>0.30901699437494728</v>
      </c>
      <c r="AF170" s="7"/>
    </row>
    <row r="171" spans="25:32" x14ac:dyDescent="0.25">
      <c r="Y171" s="9">
        <v>107</v>
      </c>
      <c r="Z171" s="9">
        <f t="shared" si="91"/>
        <v>-2</v>
      </c>
      <c r="AA171" s="9">
        <f t="shared" si="92"/>
        <v>-2</v>
      </c>
      <c r="AC171" s="7">
        <f>MOD(k-AC170,n)</f>
        <v>26</v>
      </c>
      <c r="AD171" s="7">
        <f t="shared" si="121"/>
        <v>-0.74314482547739391</v>
      </c>
      <c r="AE171" s="7">
        <f t="shared" si="122"/>
        <v>0.66913060635885857</v>
      </c>
      <c r="AF171" s="7"/>
    </row>
    <row r="172" spans="25:32" x14ac:dyDescent="0.25">
      <c r="Y172" s="9">
        <v>108</v>
      </c>
      <c r="Z172" s="9">
        <f t="shared" si="91"/>
        <v>-2</v>
      </c>
      <c r="AA172" s="9">
        <f t="shared" si="92"/>
        <v>-2</v>
      </c>
      <c r="AC172" s="7"/>
      <c r="AD172" s="7"/>
      <c r="AE172" s="7"/>
      <c r="AF172" s="7"/>
    </row>
    <row r="173" spans="25:32" x14ac:dyDescent="0.25">
      <c r="Y173" s="9">
        <v>109</v>
      </c>
      <c r="Z173" s="9">
        <f t="shared" si="91"/>
        <v>-2</v>
      </c>
      <c r="AA173" s="9">
        <f t="shared" si="92"/>
        <v>-2</v>
      </c>
      <c r="AC173" s="7">
        <f>MOD(AC170+1,n)</f>
        <v>25</v>
      </c>
      <c r="AD173" s="7">
        <f t="shared" ref="AD173:AD174" si="123">IF($AC$6=0,-2,VLOOKUP(AC173,$Y$8:$AA$38,2))</f>
        <v>-0.8660254037844386</v>
      </c>
      <c r="AE173" s="7">
        <f t="shared" ref="AE173:AE174" si="124">IF($AC$6=0,-2,VLOOKUP(AC173,$Y$8:$AA$38,3))</f>
        <v>0.50000000000000011</v>
      </c>
      <c r="AF173" s="7"/>
    </row>
    <row r="174" spans="25:32" x14ac:dyDescent="0.25">
      <c r="Y174" s="9">
        <v>110</v>
      </c>
      <c r="Z174" s="9">
        <f t="shared" si="91"/>
        <v>-2</v>
      </c>
      <c r="AA174" s="9">
        <f t="shared" si="92"/>
        <v>-2</v>
      </c>
      <c r="AC174" s="7">
        <f>MOD(k-AC173,n)</f>
        <v>25</v>
      </c>
      <c r="AD174" s="7">
        <f t="shared" si="123"/>
        <v>-0.8660254037844386</v>
      </c>
      <c r="AE174" s="7">
        <f t="shared" si="124"/>
        <v>0.50000000000000011</v>
      </c>
      <c r="AF174" s="7"/>
    </row>
    <row r="175" spans="25:32" x14ac:dyDescent="0.25">
      <c r="Y175" s="9">
        <v>111</v>
      </c>
      <c r="Z175" s="9">
        <f t="shared" si="91"/>
        <v>-2</v>
      </c>
      <c r="AA175" s="9">
        <f t="shared" si="92"/>
        <v>-2</v>
      </c>
      <c r="AC175" s="7"/>
      <c r="AD175" s="7"/>
      <c r="AE175" s="7"/>
      <c r="AF175" s="7"/>
    </row>
    <row r="176" spans="25:32" x14ac:dyDescent="0.25">
      <c r="Y176" s="9">
        <v>112</v>
      </c>
      <c r="Z176" s="9">
        <f t="shared" si="91"/>
        <v>-2</v>
      </c>
      <c r="AA176" s="9">
        <f t="shared" si="92"/>
        <v>-2</v>
      </c>
      <c r="AC176" s="7">
        <f>MOD(AC173+1,n)</f>
        <v>26</v>
      </c>
      <c r="AD176" s="7">
        <f t="shared" ref="AD176:AD177" si="125">IF($AC$6=0,-2,VLOOKUP(AC176,$Y$8:$AA$38,2))</f>
        <v>-0.74314482547739391</v>
      </c>
      <c r="AE176" s="7">
        <f t="shared" ref="AE176:AE177" si="126">IF($AC$6=0,-2,VLOOKUP(AC176,$Y$8:$AA$38,3))</f>
        <v>0.66913060635885857</v>
      </c>
      <c r="AF176" s="7"/>
    </row>
    <row r="177" spans="25:32" x14ac:dyDescent="0.25">
      <c r="Y177" s="9">
        <v>113</v>
      </c>
      <c r="Z177" s="9">
        <f t="shared" si="91"/>
        <v>-2</v>
      </c>
      <c r="AA177" s="9">
        <f t="shared" si="92"/>
        <v>-2</v>
      </c>
      <c r="AC177" s="7">
        <f>MOD(k-AC176,n)</f>
        <v>24</v>
      </c>
      <c r="AD177" s="7">
        <f t="shared" si="125"/>
        <v>-0.95105651629515364</v>
      </c>
      <c r="AE177" s="7">
        <f t="shared" si="126"/>
        <v>0.30901699437494728</v>
      </c>
      <c r="AF177" s="7"/>
    </row>
    <row r="178" spans="25:32" x14ac:dyDescent="0.25">
      <c r="Y178" s="9">
        <v>114</v>
      </c>
      <c r="Z178" s="9">
        <f t="shared" si="91"/>
        <v>-2</v>
      </c>
      <c r="AA178" s="9">
        <f t="shared" si="92"/>
        <v>-2</v>
      </c>
      <c r="AC178" s="7"/>
      <c r="AD178" s="7"/>
      <c r="AE178" s="7"/>
      <c r="AF178" s="7"/>
    </row>
    <row r="179" spans="25:32" x14ac:dyDescent="0.25">
      <c r="Y179" s="9">
        <v>115</v>
      </c>
      <c r="Z179" s="9">
        <f t="shared" si="91"/>
        <v>-2</v>
      </c>
      <c r="AA179" s="9">
        <f t="shared" si="92"/>
        <v>-2</v>
      </c>
      <c r="AC179" s="7">
        <f>MOD(AC176+1,n)</f>
        <v>27</v>
      </c>
      <c r="AD179" s="7">
        <f t="shared" ref="AD179:AD180" si="127">IF($AC$6=0,-2,VLOOKUP(AC179,$Y$8:$AA$38,2))</f>
        <v>-0.58778525229247325</v>
      </c>
      <c r="AE179" s="7">
        <f t="shared" ref="AE179:AE180" si="128">IF($AC$6=0,-2,VLOOKUP(AC179,$Y$8:$AA$38,3))</f>
        <v>0.80901699437494734</v>
      </c>
      <c r="AF179" s="7"/>
    </row>
    <row r="180" spans="25:32" x14ac:dyDescent="0.25">
      <c r="Y180" s="9">
        <v>116</v>
      </c>
      <c r="Z180" s="9">
        <f t="shared" si="91"/>
        <v>-2</v>
      </c>
      <c r="AA180" s="9">
        <f t="shared" si="92"/>
        <v>-2</v>
      </c>
      <c r="AC180" s="7">
        <f>MOD(k-AC179,n)</f>
        <v>23</v>
      </c>
      <c r="AD180" s="7">
        <f t="shared" si="127"/>
        <v>-0.9945218953682734</v>
      </c>
      <c r="AE180" s="7">
        <f t="shared" si="128"/>
        <v>0.10452846326765305</v>
      </c>
      <c r="AF180" s="7"/>
    </row>
    <row r="181" spans="25:32" x14ac:dyDescent="0.25">
      <c r="Y181" s="9">
        <v>117</v>
      </c>
      <c r="Z181" s="9">
        <f t="shared" si="91"/>
        <v>-2</v>
      </c>
      <c r="AA181" s="9">
        <f t="shared" si="92"/>
        <v>-2</v>
      </c>
      <c r="AC181" s="7"/>
      <c r="AD181" s="7"/>
      <c r="AE181" s="7"/>
      <c r="AF181" s="7"/>
    </row>
    <row r="182" spans="25:32" x14ac:dyDescent="0.25">
      <c r="Y182" s="9">
        <v>118</v>
      </c>
      <c r="Z182" s="9">
        <f t="shared" si="91"/>
        <v>-2</v>
      </c>
      <c r="AA182" s="9">
        <f t="shared" si="92"/>
        <v>-2</v>
      </c>
      <c r="AC182" s="7">
        <f>MOD(AC179+1,n)</f>
        <v>28</v>
      </c>
      <c r="AD182" s="7">
        <f t="shared" ref="AD182:AD183" si="129">IF($AC$6=0,-2,VLOOKUP(AC182,$Y$8:$AA$38,2))</f>
        <v>-0.4067366430758001</v>
      </c>
      <c r="AE182" s="7">
        <f t="shared" ref="AE182:AE183" si="130">IF($AC$6=0,-2,VLOOKUP(AC182,$Y$8:$AA$38,3))</f>
        <v>0.91354545764260098</v>
      </c>
      <c r="AF182" s="7"/>
    </row>
    <row r="183" spans="25:32" x14ac:dyDescent="0.25">
      <c r="Y183" s="9">
        <v>119</v>
      </c>
      <c r="Z183" s="9">
        <f t="shared" si="91"/>
        <v>-2</v>
      </c>
      <c r="AA183" s="9">
        <f t="shared" si="92"/>
        <v>-2</v>
      </c>
      <c r="AC183" s="7">
        <f>MOD(k-AC182,n)</f>
        <v>22</v>
      </c>
      <c r="AD183" s="7">
        <f t="shared" si="129"/>
        <v>-0.99452189536827329</v>
      </c>
      <c r="AE183" s="7">
        <f t="shared" si="130"/>
        <v>-0.10452846326765418</v>
      </c>
      <c r="AF183" s="7"/>
    </row>
    <row r="184" spans="25:32" x14ac:dyDescent="0.25">
      <c r="Y184" s="9">
        <v>120</v>
      </c>
      <c r="Z184" s="9">
        <f t="shared" si="91"/>
        <v>-2</v>
      </c>
      <c r="AA184" s="9">
        <f t="shared" si="92"/>
        <v>-2</v>
      </c>
      <c r="AC184" s="7"/>
      <c r="AD184" s="7"/>
      <c r="AE184" s="7"/>
      <c r="AF184" s="7"/>
    </row>
    <row r="185" spans="25:32" x14ac:dyDescent="0.25">
      <c r="Y185" s="9">
        <v>121</v>
      </c>
      <c r="Z185" s="9">
        <f t="shared" si="91"/>
        <v>-2</v>
      </c>
      <c r="AA185" s="9">
        <f t="shared" si="92"/>
        <v>-2</v>
      </c>
      <c r="AC185" s="7">
        <f>MOD(AC182+1,n)</f>
        <v>29</v>
      </c>
      <c r="AD185" s="7">
        <f t="shared" ref="AD185:AD186" si="131">IF($AC$6=0,-2,VLOOKUP(AC185,$Y$8:$AA$38,2))</f>
        <v>-0.20791169081775893</v>
      </c>
      <c r="AE185" s="7">
        <f t="shared" ref="AE185:AE186" si="132">IF($AC$6=0,-2,VLOOKUP(AC185,$Y$8:$AA$38,3))</f>
        <v>0.97814760073380569</v>
      </c>
      <c r="AF185" s="7"/>
    </row>
    <row r="186" spans="25:32" x14ac:dyDescent="0.25">
      <c r="Y186" s="9">
        <v>122</v>
      </c>
      <c r="Z186" s="9">
        <f t="shared" si="91"/>
        <v>-2</v>
      </c>
      <c r="AA186" s="9">
        <f t="shared" si="92"/>
        <v>-2</v>
      </c>
      <c r="AC186" s="7">
        <f>MOD(k-AC185,n)</f>
        <v>21</v>
      </c>
      <c r="AD186" s="7">
        <f t="shared" si="131"/>
        <v>-0.95105651629515353</v>
      </c>
      <c r="AE186" s="7">
        <f t="shared" si="132"/>
        <v>-0.30901699437494751</v>
      </c>
      <c r="AF186" s="7"/>
    </row>
    <row r="187" spans="25:32" x14ac:dyDescent="0.25">
      <c r="Y187" s="9">
        <v>123</v>
      </c>
      <c r="Z187" s="9">
        <f t="shared" si="91"/>
        <v>-2</v>
      </c>
      <c r="AA187" s="9">
        <f t="shared" si="92"/>
        <v>-2</v>
      </c>
      <c r="AC187" s="7"/>
      <c r="AD187" s="7"/>
      <c r="AE187" s="7"/>
      <c r="AF187" s="7"/>
    </row>
    <row r="188" spans="25:32" x14ac:dyDescent="0.25">
      <c r="Y188" s="9">
        <v>124</v>
      </c>
      <c r="Z188" s="9">
        <f t="shared" si="91"/>
        <v>-2</v>
      </c>
      <c r="AA188" s="9">
        <f t="shared" si="92"/>
        <v>-2</v>
      </c>
      <c r="AC188" s="7">
        <f>v</f>
        <v>0</v>
      </c>
      <c r="AD188" s="7">
        <f t="shared" ref="AD188:AD189" si="133">IF($AC$6=0,-2,VLOOKUP(AC188,$Y$8:$AA$38,2))</f>
        <v>6.1257422745431001E-17</v>
      </c>
      <c r="AE188" s="7">
        <f t="shared" ref="AE188:AE189" si="134">IF($AC$6=0,-2,VLOOKUP(AC188,$Y$8:$AA$38,3))</f>
        <v>1</v>
      </c>
      <c r="AF188" s="7"/>
    </row>
    <row r="189" spans="25:32" x14ac:dyDescent="0.25">
      <c r="Y189" s="9">
        <v>125</v>
      </c>
      <c r="Z189" s="9">
        <f t="shared" si="91"/>
        <v>-2</v>
      </c>
      <c r="AA189" s="9">
        <f t="shared" si="92"/>
        <v>-2</v>
      </c>
      <c r="AC189" s="7">
        <f>w</f>
        <v>0</v>
      </c>
      <c r="AD189" s="7">
        <f t="shared" si="133"/>
        <v>6.1257422745431001E-17</v>
      </c>
      <c r="AE189" s="7">
        <f t="shared" si="134"/>
        <v>1</v>
      </c>
      <c r="AF189" s="7"/>
    </row>
    <row r="190" spans="25:32" x14ac:dyDescent="0.25">
      <c r="Y190" s="9">
        <v>126</v>
      </c>
      <c r="Z190" s="9">
        <f t="shared" si="91"/>
        <v>-2</v>
      </c>
      <c r="AA190" s="9">
        <f t="shared" si="92"/>
        <v>-2</v>
      </c>
      <c r="AC190" s="7"/>
      <c r="AD190" s="7"/>
      <c r="AE190" s="7"/>
      <c r="AF190" s="7"/>
    </row>
    <row r="191" spans="25:32" x14ac:dyDescent="0.25">
      <c r="Y191" s="9">
        <v>127</v>
      </c>
      <c r="Z191" s="9">
        <f t="shared" si="91"/>
        <v>-2</v>
      </c>
      <c r="AA191" s="9">
        <f t="shared" si="92"/>
        <v>-2</v>
      </c>
      <c r="AC191" s="7">
        <f>MOD(AC188+1,n)</f>
        <v>1</v>
      </c>
      <c r="AD191" s="7">
        <f t="shared" ref="AD191:AD192" si="135">IF($AC$6=0,-2,VLOOKUP(AC191,$Y$8:$AA$38,2))</f>
        <v>0.20791169081775945</v>
      </c>
      <c r="AE191" s="7">
        <f t="shared" ref="AE191:AE192" si="136">IF($AC$6=0,-2,VLOOKUP(AC191,$Y$8:$AA$38,3))</f>
        <v>0.97814760073380558</v>
      </c>
      <c r="AF191" s="7"/>
    </row>
    <row r="192" spans="25:32" x14ac:dyDescent="0.25">
      <c r="Y192" s="9">
        <v>128</v>
      </c>
      <c r="Z192" s="9">
        <f t="shared" ref="Z192:Z255" si="137">IF($Z$59=0,-2,COS($Y$48-PI()*2*$Y$47*Y192/$Y$60))</f>
        <v>-2</v>
      </c>
      <c r="AA192" s="9">
        <f t="shared" ref="AA192:AA255" si="138">IF($Z$59=0,-2,SIN($Y$48-PI()*2*$Y$47*Y192/$Y$60))</f>
        <v>-2</v>
      </c>
      <c r="AC192" s="7">
        <f>MOD(MOD(v+w,n)-AC191,n)</f>
        <v>29</v>
      </c>
      <c r="AD192" s="7">
        <f t="shared" si="135"/>
        <v>-0.20791169081775893</v>
      </c>
      <c r="AE192" s="7">
        <f t="shared" si="136"/>
        <v>0.97814760073380569</v>
      </c>
      <c r="AF192" s="7"/>
    </row>
    <row r="193" spans="25:32" x14ac:dyDescent="0.25">
      <c r="Y193" s="9">
        <v>129</v>
      </c>
      <c r="Z193" s="9">
        <f t="shared" si="137"/>
        <v>-2</v>
      </c>
      <c r="AA193" s="9">
        <f t="shared" si="138"/>
        <v>-2</v>
      </c>
      <c r="AC193" s="7"/>
      <c r="AD193" s="7"/>
      <c r="AE193" s="7"/>
      <c r="AF193" s="7"/>
    </row>
    <row r="194" spans="25:32" x14ac:dyDescent="0.25">
      <c r="Y194" s="9">
        <v>130</v>
      </c>
      <c r="Z194" s="9">
        <f t="shared" si="137"/>
        <v>-2</v>
      </c>
      <c r="AA194" s="9">
        <f t="shared" si="138"/>
        <v>-2</v>
      </c>
      <c r="AC194" s="7">
        <f>MOD(AC191+1,n)</f>
        <v>2</v>
      </c>
      <c r="AD194" s="7">
        <f t="shared" ref="AD194:AD195" si="139">IF($AC$6=0,-2,VLOOKUP(AC194,$Y$8:$AA$38,2))</f>
        <v>0.40673664307580021</v>
      </c>
      <c r="AE194" s="7">
        <f t="shared" ref="AE194:AE195" si="140">IF($AC$6=0,-2,VLOOKUP(AC194,$Y$8:$AA$38,3))</f>
        <v>0.91354545764260087</v>
      </c>
      <c r="AF194" s="7"/>
    </row>
    <row r="195" spans="25:32" x14ac:dyDescent="0.25">
      <c r="Y195" s="9">
        <v>131</v>
      </c>
      <c r="Z195" s="9">
        <f t="shared" si="137"/>
        <v>-2</v>
      </c>
      <c r="AA195" s="9">
        <f t="shared" si="138"/>
        <v>-2</v>
      </c>
      <c r="AC195" s="7">
        <f>MOD(MOD(v+w,n)-AC194,n)</f>
        <v>28</v>
      </c>
      <c r="AD195" s="7">
        <f t="shared" si="139"/>
        <v>-0.4067366430758001</v>
      </c>
      <c r="AE195" s="7">
        <f t="shared" si="140"/>
        <v>0.91354545764260098</v>
      </c>
      <c r="AF195" s="7"/>
    </row>
    <row r="196" spans="25:32" x14ac:dyDescent="0.25">
      <c r="Y196" s="9">
        <v>132</v>
      </c>
      <c r="Z196" s="9">
        <f t="shared" si="137"/>
        <v>-2</v>
      </c>
      <c r="AA196" s="9">
        <f t="shared" si="138"/>
        <v>-2</v>
      </c>
      <c r="AC196" s="7"/>
      <c r="AD196" s="7"/>
      <c r="AE196" s="7"/>
      <c r="AF196" s="7"/>
    </row>
    <row r="197" spans="25:32" x14ac:dyDescent="0.25">
      <c r="Y197" s="9">
        <v>133</v>
      </c>
      <c r="Z197" s="9">
        <f t="shared" si="137"/>
        <v>-2</v>
      </c>
      <c r="AA197" s="9">
        <f t="shared" si="138"/>
        <v>-2</v>
      </c>
      <c r="AC197" s="7">
        <f>MOD(AC194+1,n)</f>
        <v>3</v>
      </c>
      <c r="AD197" s="7">
        <f t="shared" ref="AD197:AD198" si="141">IF($AC$6=0,-2,VLOOKUP(AC197,$Y$8:$AA$38,2))</f>
        <v>0.58778525229247314</v>
      </c>
      <c r="AE197" s="7">
        <f t="shared" ref="AE197:AE198" si="142">IF($AC$6=0,-2,VLOOKUP(AC197,$Y$8:$AA$38,3))</f>
        <v>0.80901699437494745</v>
      </c>
      <c r="AF197" s="7"/>
    </row>
    <row r="198" spans="25:32" x14ac:dyDescent="0.25">
      <c r="Y198" s="9">
        <v>134</v>
      </c>
      <c r="Z198" s="9">
        <f t="shared" si="137"/>
        <v>-2</v>
      </c>
      <c r="AA198" s="9">
        <f t="shared" si="138"/>
        <v>-2</v>
      </c>
      <c r="AC198" s="7">
        <f>MOD(MOD(v+w,n)-AC197,n)</f>
        <v>27</v>
      </c>
      <c r="AD198" s="7">
        <f t="shared" si="141"/>
        <v>-0.58778525229247325</v>
      </c>
      <c r="AE198" s="7">
        <f t="shared" si="142"/>
        <v>0.80901699437494734</v>
      </c>
      <c r="AF198" s="7"/>
    </row>
    <row r="199" spans="25:32" x14ac:dyDescent="0.25">
      <c r="Y199" s="9">
        <v>135</v>
      </c>
      <c r="Z199" s="9">
        <f t="shared" si="137"/>
        <v>-2</v>
      </c>
      <c r="AA199" s="9">
        <f t="shared" si="138"/>
        <v>-2</v>
      </c>
      <c r="AC199" s="7"/>
      <c r="AD199" s="7"/>
      <c r="AE199" s="7"/>
      <c r="AF199" s="7"/>
    </row>
    <row r="200" spans="25:32" x14ac:dyDescent="0.25">
      <c r="Y200" s="9">
        <v>136</v>
      </c>
      <c r="Z200" s="9">
        <f t="shared" si="137"/>
        <v>-2</v>
      </c>
      <c r="AA200" s="9">
        <f t="shared" si="138"/>
        <v>-2</v>
      </c>
      <c r="AC200" s="7">
        <f>MOD(AC197+1,n)</f>
        <v>4</v>
      </c>
      <c r="AD200" s="7">
        <f t="shared" ref="AD200:AD201" si="143">IF($AC$6=0,-2,VLOOKUP(AC200,$Y$8:$AA$38,2))</f>
        <v>0.74314482547739424</v>
      </c>
      <c r="AE200" s="7">
        <f t="shared" ref="AE200:AE201" si="144">IF($AC$6=0,-2,VLOOKUP(AC200,$Y$8:$AA$38,3))</f>
        <v>0.66913060635885824</v>
      </c>
      <c r="AF200" s="7"/>
    </row>
    <row r="201" spans="25:32" x14ac:dyDescent="0.25">
      <c r="Y201" s="9">
        <v>137</v>
      </c>
      <c r="Z201" s="9">
        <f t="shared" si="137"/>
        <v>-2</v>
      </c>
      <c r="AA201" s="9">
        <f t="shared" si="138"/>
        <v>-2</v>
      </c>
      <c r="AC201" s="7">
        <f>MOD(MOD(v+w,n)-AC200,n)</f>
        <v>26</v>
      </c>
      <c r="AD201" s="7">
        <f t="shared" si="143"/>
        <v>-0.74314482547739391</v>
      </c>
      <c r="AE201" s="7">
        <f t="shared" si="144"/>
        <v>0.66913060635885857</v>
      </c>
      <c r="AF201" s="7"/>
    </row>
    <row r="202" spans="25:32" x14ac:dyDescent="0.25">
      <c r="Y202" s="9">
        <v>138</v>
      </c>
      <c r="Z202" s="9">
        <f t="shared" si="137"/>
        <v>-2</v>
      </c>
      <c r="AA202" s="9">
        <f t="shared" si="138"/>
        <v>-2</v>
      </c>
      <c r="AC202" s="7"/>
      <c r="AD202" s="7"/>
      <c r="AE202" s="7"/>
      <c r="AF202" s="7"/>
    </row>
    <row r="203" spans="25:32" x14ac:dyDescent="0.25">
      <c r="Y203" s="9">
        <v>139</v>
      </c>
      <c r="Z203" s="9">
        <f t="shared" si="137"/>
        <v>-2</v>
      </c>
      <c r="AA203" s="9">
        <f t="shared" si="138"/>
        <v>-2</v>
      </c>
      <c r="AC203" s="7">
        <f>MOD(AC200+1,n)</f>
        <v>5</v>
      </c>
      <c r="AD203" s="7">
        <f t="shared" ref="AD203:AD204" si="145">IF($AC$6=0,-2,VLOOKUP(AC203,$Y$8:$AA$38,2))</f>
        <v>0.8660254037844386</v>
      </c>
      <c r="AE203" s="7">
        <f t="shared" ref="AE203:AE204" si="146">IF($AC$6=0,-2,VLOOKUP(AC203,$Y$8:$AA$38,3))</f>
        <v>0.5</v>
      </c>
      <c r="AF203" s="7"/>
    </row>
    <row r="204" spans="25:32" x14ac:dyDescent="0.25">
      <c r="Y204" s="9">
        <v>140</v>
      </c>
      <c r="Z204" s="9">
        <f t="shared" si="137"/>
        <v>-2</v>
      </c>
      <c r="AA204" s="9">
        <f t="shared" si="138"/>
        <v>-2</v>
      </c>
      <c r="AC204" s="7">
        <f>MOD(MOD(v+w,n)-AC203,n)</f>
        <v>25</v>
      </c>
      <c r="AD204" s="7">
        <f t="shared" si="145"/>
        <v>-0.8660254037844386</v>
      </c>
      <c r="AE204" s="7">
        <f t="shared" si="146"/>
        <v>0.50000000000000011</v>
      </c>
      <c r="AF204" s="7"/>
    </row>
    <row r="205" spans="25:32" x14ac:dyDescent="0.25">
      <c r="Y205" s="9">
        <v>141</v>
      </c>
      <c r="Z205" s="9">
        <f t="shared" si="137"/>
        <v>-2</v>
      </c>
      <c r="AA205" s="9">
        <f t="shared" si="138"/>
        <v>-2</v>
      </c>
      <c r="AC205" s="7"/>
      <c r="AD205" s="7"/>
      <c r="AE205" s="7"/>
      <c r="AF205" s="7"/>
    </row>
    <row r="206" spans="25:32" x14ac:dyDescent="0.25">
      <c r="Y206" s="9">
        <v>142</v>
      </c>
      <c r="Z206" s="9">
        <f t="shared" si="137"/>
        <v>-2</v>
      </c>
      <c r="AA206" s="9">
        <f t="shared" si="138"/>
        <v>-2</v>
      </c>
      <c r="AC206" s="7">
        <f>MOD(AC203+1,n)</f>
        <v>6</v>
      </c>
      <c r="AD206" s="7">
        <f t="shared" ref="AD206:AD207" si="147">IF($AC$6=0,-2,VLOOKUP(AC206,$Y$8:$AA$38,2))</f>
        <v>0.95105651629515353</v>
      </c>
      <c r="AE206" s="7">
        <f t="shared" ref="AE206:AE207" si="148">IF($AC$6=0,-2,VLOOKUP(AC206,$Y$8:$AA$38,3))</f>
        <v>0.3090169943749474</v>
      </c>
      <c r="AF206" s="7"/>
    </row>
    <row r="207" spans="25:32" x14ac:dyDescent="0.25">
      <c r="Y207" s="9">
        <v>143</v>
      </c>
      <c r="Z207" s="9">
        <f t="shared" si="137"/>
        <v>-2</v>
      </c>
      <c r="AA207" s="9">
        <f t="shared" si="138"/>
        <v>-2</v>
      </c>
      <c r="AC207" s="7">
        <f>MOD(MOD(v+w,n)-AC206,n)</f>
        <v>24</v>
      </c>
      <c r="AD207" s="7">
        <f t="shared" si="147"/>
        <v>-0.95105651629515364</v>
      </c>
      <c r="AE207" s="7">
        <f t="shared" si="148"/>
        <v>0.30901699437494728</v>
      </c>
      <c r="AF207" s="7"/>
    </row>
    <row r="208" spans="25:32" x14ac:dyDescent="0.25">
      <c r="Y208" s="9">
        <v>144</v>
      </c>
      <c r="Z208" s="9">
        <f t="shared" si="137"/>
        <v>-2</v>
      </c>
      <c r="AA208" s="9">
        <f t="shared" si="138"/>
        <v>-2</v>
      </c>
      <c r="AC208" s="7"/>
      <c r="AD208" s="7"/>
      <c r="AE208" s="7"/>
      <c r="AF208" s="7"/>
    </row>
    <row r="209" spans="25:32" x14ac:dyDescent="0.25">
      <c r="Y209" s="9">
        <v>145</v>
      </c>
      <c r="Z209" s="9">
        <f t="shared" si="137"/>
        <v>-2</v>
      </c>
      <c r="AA209" s="9">
        <f t="shared" si="138"/>
        <v>-2</v>
      </c>
      <c r="AC209" s="7">
        <f>MOD(AC206+1,n)</f>
        <v>7</v>
      </c>
      <c r="AD209" s="7">
        <f t="shared" ref="AD209:AD210" si="149">IF($AC$6=0,-2,VLOOKUP(AC209,$Y$8:$AA$38,2))</f>
        <v>0.99452189536827329</v>
      </c>
      <c r="AE209" s="7">
        <f t="shared" ref="AE209:AE210" si="150">IF($AC$6=0,-2,VLOOKUP(AC209,$Y$8:$AA$38,3))</f>
        <v>0.10452846326765339</v>
      </c>
      <c r="AF209" s="7"/>
    </row>
    <row r="210" spans="25:32" x14ac:dyDescent="0.25">
      <c r="Y210" s="9">
        <v>146</v>
      </c>
      <c r="Z210" s="9">
        <f t="shared" si="137"/>
        <v>-2</v>
      </c>
      <c r="AA210" s="9">
        <f t="shared" si="138"/>
        <v>-2</v>
      </c>
      <c r="AC210" s="7">
        <f>MOD(MOD(v+w,n)-AC209,n)</f>
        <v>23</v>
      </c>
      <c r="AD210" s="7">
        <f t="shared" si="149"/>
        <v>-0.9945218953682734</v>
      </c>
      <c r="AE210" s="7">
        <f t="shared" si="150"/>
        <v>0.10452846326765305</v>
      </c>
      <c r="AF210" s="7"/>
    </row>
    <row r="211" spans="25:32" x14ac:dyDescent="0.25">
      <c r="Y211" s="9">
        <v>147</v>
      </c>
      <c r="Z211" s="9">
        <f t="shared" si="137"/>
        <v>-2</v>
      </c>
      <c r="AA211" s="9">
        <f t="shared" si="138"/>
        <v>-2</v>
      </c>
      <c r="AC211" s="7"/>
      <c r="AD211" s="7"/>
      <c r="AE211" s="7"/>
      <c r="AF211" s="7"/>
    </row>
    <row r="212" spans="25:32" x14ac:dyDescent="0.25">
      <c r="Y212" s="9">
        <v>148</v>
      </c>
      <c r="Z212" s="9">
        <f t="shared" si="137"/>
        <v>-2</v>
      </c>
      <c r="AA212" s="9">
        <f t="shared" si="138"/>
        <v>-2</v>
      </c>
      <c r="AC212" s="7">
        <f>MOD(AC209+1,n)</f>
        <v>8</v>
      </c>
      <c r="AD212" s="7">
        <f t="shared" ref="AD212:AD213" si="151">IF($AC$6=0,-2,VLOOKUP(AC212,$Y$8:$AA$38,2))</f>
        <v>0.99452189536827329</v>
      </c>
      <c r="AE212" s="7">
        <f t="shared" ref="AE212:AE213" si="152">IF($AC$6=0,-2,VLOOKUP(AC212,$Y$8:$AA$38,3))</f>
        <v>-0.10452846326765339</v>
      </c>
      <c r="AF212" s="7"/>
    </row>
    <row r="213" spans="25:32" x14ac:dyDescent="0.25">
      <c r="Y213" s="9">
        <v>149</v>
      </c>
      <c r="Z213" s="9">
        <f t="shared" si="137"/>
        <v>-2</v>
      </c>
      <c r="AA213" s="9">
        <f t="shared" si="138"/>
        <v>-2</v>
      </c>
      <c r="AC213" s="7">
        <f>MOD(MOD(v+w,n)-AC212,n)</f>
        <v>22</v>
      </c>
      <c r="AD213" s="7">
        <f t="shared" si="151"/>
        <v>-0.99452189536827329</v>
      </c>
      <c r="AE213" s="7">
        <f t="shared" si="152"/>
        <v>-0.10452846326765418</v>
      </c>
      <c r="AF213" s="7"/>
    </row>
    <row r="214" spans="25:32" x14ac:dyDescent="0.25">
      <c r="Y214" s="9">
        <v>150</v>
      </c>
      <c r="Z214" s="9">
        <f t="shared" si="137"/>
        <v>-2</v>
      </c>
      <c r="AA214" s="9">
        <f t="shared" si="138"/>
        <v>-2</v>
      </c>
      <c r="AC214" s="7"/>
      <c r="AD214" s="7"/>
      <c r="AE214" s="7"/>
      <c r="AF214" s="7"/>
    </row>
    <row r="215" spans="25:32" x14ac:dyDescent="0.25">
      <c r="Y215" s="9">
        <v>151</v>
      </c>
      <c r="Z215" s="9">
        <f t="shared" si="137"/>
        <v>-2</v>
      </c>
      <c r="AA215" s="9">
        <f t="shared" si="138"/>
        <v>-2</v>
      </c>
      <c r="AC215" s="7">
        <f>MOD(AC212+1,n)</f>
        <v>9</v>
      </c>
      <c r="AD215" s="7">
        <f t="shared" ref="AD215:AD216" si="153">IF($AC$6=0,-2,VLOOKUP(AC215,$Y$8:$AA$38,2))</f>
        <v>0.95105651629515353</v>
      </c>
      <c r="AE215" s="7">
        <f t="shared" ref="AE215:AE216" si="154">IF($AC$6=0,-2,VLOOKUP(AC215,$Y$8:$AA$38,3))</f>
        <v>-0.3090169943749474</v>
      </c>
      <c r="AF215" s="7"/>
    </row>
    <row r="216" spans="25:32" x14ac:dyDescent="0.25">
      <c r="Y216" s="9">
        <v>152</v>
      </c>
      <c r="Z216" s="9">
        <f t="shared" si="137"/>
        <v>-2</v>
      </c>
      <c r="AA216" s="9">
        <f t="shared" si="138"/>
        <v>-2</v>
      </c>
      <c r="AC216" s="7">
        <f>MOD(MOD(v+w,n)-AC215,n)</f>
        <v>21</v>
      </c>
      <c r="AD216" s="7">
        <f t="shared" si="153"/>
        <v>-0.95105651629515353</v>
      </c>
      <c r="AE216" s="7">
        <f t="shared" si="154"/>
        <v>-0.30901699437494751</v>
      </c>
      <c r="AF216" s="7"/>
    </row>
    <row r="217" spans="25:32" x14ac:dyDescent="0.25">
      <c r="Y217" s="9">
        <v>153</v>
      </c>
      <c r="Z217" s="9">
        <f t="shared" si="137"/>
        <v>-2</v>
      </c>
      <c r="AA217" s="9">
        <f t="shared" si="138"/>
        <v>-2</v>
      </c>
      <c r="AC217" s="7"/>
      <c r="AD217" s="7"/>
      <c r="AE217" s="7"/>
      <c r="AF217" s="7"/>
    </row>
    <row r="218" spans="25:32" x14ac:dyDescent="0.25">
      <c r="Y218" s="9">
        <v>154</v>
      </c>
      <c r="Z218" s="9">
        <f t="shared" si="137"/>
        <v>-2</v>
      </c>
      <c r="AA218" s="9">
        <f t="shared" si="138"/>
        <v>-2</v>
      </c>
      <c r="AC218" s="7">
        <f>MOD(AC215+1,n)</f>
        <v>10</v>
      </c>
      <c r="AD218" s="7">
        <f t="shared" ref="AD218:AD219" si="155">IF($AC$6=0,-2,VLOOKUP(AC218,$Y$8:$AA$38,2))</f>
        <v>0.86602540378443871</v>
      </c>
      <c r="AE218" s="7">
        <f t="shared" ref="AE218:AE219" si="156">IF($AC$6=0,-2,VLOOKUP(AC218,$Y$8:$AA$38,3))</f>
        <v>-0.49999999999999983</v>
      </c>
      <c r="AF218" s="7"/>
    </row>
    <row r="219" spans="25:32" x14ac:dyDescent="0.25">
      <c r="Y219" s="9">
        <v>155</v>
      </c>
      <c r="Z219" s="9">
        <f t="shared" si="137"/>
        <v>-2</v>
      </c>
      <c r="AA219" s="9">
        <f t="shared" si="138"/>
        <v>-2</v>
      </c>
      <c r="AC219" s="7">
        <f>MOD(MOD(v+w,n)-AC218,n)</f>
        <v>20</v>
      </c>
      <c r="AD219" s="7">
        <f t="shared" si="155"/>
        <v>-0.86602540378443849</v>
      </c>
      <c r="AE219" s="7">
        <f t="shared" si="156"/>
        <v>-0.50000000000000033</v>
      </c>
      <c r="AF219" s="7"/>
    </row>
    <row r="220" spans="25:32" x14ac:dyDescent="0.25">
      <c r="Y220" s="9">
        <v>156</v>
      </c>
      <c r="Z220" s="9">
        <f t="shared" si="137"/>
        <v>-2</v>
      </c>
      <c r="AA220" s="9">
        <f t="shared" si="138"/>
        <v>-2</v>
      </c>
      <c r="AC220" s="7"/>
      <c r="AD220" s="7"/>
      <c r="AE220" s="7"/>
      <c r="AF220" s="7"/>
    </row>
    <row r="221" spans="25:32" x14ac:dyDescent="0.25">
      <c r="Y221" s="9">
        <v>157</v>
      </c>
      <c r="Z221" s="9">
        <f t="shared" si="137"/>
        <v>-2</v>
      </c>
      <c r="AA221" s="9">
        <f t="shared" si="138"/>
        <v>-2</v>
      </c>
      <c r="AC221" s="7">
        <f>MOD(AC218+1,n)</f>
        <v>11</v>
      </c>
      <c r="AD221" s="7">
        <f t="shared" ref="AD221:AD222" si="157">IF($AC$6=0,-2,VLOOKUP(AC221,$Y$8:$AA$38,2))</f>
        <v>0.74314482547739447</v>
      </c>
      <c r="AE221" s="7">
        <f t="shared" ref="AE221:AE222" si="158">IF($AC$6=0,-2,VLOOKUP(AC221,$Y$8:$AA$38,3))</f>
        <v>-0.66913060635885802</v>
      </c>
      <c r="AF221" s="7"/>
    </row>
    <row r="222" spans="25:32" x14ac:dyDescent="0.25">
      <c r="Y222" s="9">
        <v>158</v>
      </c>
      <c r="Z222" s="9">
        <f t="shared" si="137"/>
        <v>-2</v>
      </c>
      <c r="AA222" s="9">
        <f t="shared" si="138"/>
        <v>-2</v>
      </c>
      <c r="AC222" s="7">
        <f>MOD(MOD(v+w,n)-AC221,n)</f>
        <v>19</v>
      </c>
      <c r="AD222" s="7">
        <f t="shared" si="157"/>
        <v>-0.74314482547739402</v>
      </c>
      <c r="AE222" s="7">
        <f t="shared" si="158"/>
        <v>-0.66913060635885835</v>
      </c>
      <c r="AF222" s="7"/>
    </row>
    <row r="223" spans="25:32" x14ac:dyDescent="0.25">
      <c r="Y223" s="9">
        <v>159</v>
      </c>
      <c r="Z223" s="9">
        <f t="shared" si="137"/>
        <v>-2</v>
      </c>
      <c r="AA223" s="9">
        <f t="shared" si="138"/>
        <v>-2</v>
      </c>
      <c r="AC223" s="7"/>
      <c r="AD223" s="7"/>
      <c r="AE223" s="7"/>
      <c r="AF223" s="7"/>
    </row>
    <row r="224" spans="25:32" x14ac:dyDescent="0.25">
      <c r="Y224" s="9">
        <v>160</v>
      </c>
      <c r="Z224" s="9">
        <f t="shared" si="137"/>
        <v>-2</v>
      </c>
      <c r="AA224" s="9">
        <f t="shared" si="138"/>
        <v>-2</v>
      </c>
      <c r="AC224" s="7">
        <f>MOD(AC221+1,n)</f>
        <v>12</v>
      </c>
      <c r="AD224" s="7">
        <f t="shared" ref="AD224:AD225" si="159">IF($AC$6=0,-2,VLOOKUP(AC224,$Y$8:$AA$38,2))</f>
        <v>0.58778525229247314</v>
      </c>
      <c r="AE224" s="7">
        <f t="shared" ref="AE224:AE225" si="160">IF($AC$6=0,-2,VLOOKUP(AC224,$Y$8:$AA$38,3))</f>
        <v>-0.80901699437494745</v>
      </c>
      <c r="AF224" s="7"/>
    </row>
    <row r="225" spans="25:32" x14ac:dyDescent="0.25">
      <c r="Y225" s="9">
        <v>161</v>
      </c>
      <c r="Z225" s="9">
        <f t="shared" si="137"/>
        <v>-2</v>
      </c>
      <c r="AA225" s="9">
        <f t="shared" si="138"/>
        <v>-2</v>
      </c>
      <c r="AC225" s="7">
        <f>MOD(MOD(v+w,n)-AC224,n)</f>
        <v>18</v>
      </c>
      <c r="AD225" s="7">
        <f t="shared" si="159"/>
        <v>-0.58778525229247303</v>
      </c>
      <c r="AE225" s="7">
        <f t="shared" si="160"/>
        <v>-0.80901699437494745</v>
      </c>
      <c r="AF225" s="7"/>
    </row>
    <row r="226" spans="25:32" x14ac:dyDescent="0.25">
      <c r="Y226" s="9">
        <v>162</v>
      </c>
      <c r="Z226" s="9">
        <f t="shared" si="137"/>
        <v>-2</v>
      </c>
      <c r="AA226" s="9">
        <f t="shared" si="138"/>
        <v>-2</v>
      </c>
      <c r="AC226" s="7"/>
      <c r="AD226" s="7"/>
      <c r="AE226" s="7"/>
      <c r="AF226" s="7"/>
    </row>
    <row r="227" spans="25:32" x14ac:dyDescent="0.25">
      <c r="Y227" s="9">
        <v>163</v>
      </c>
      <c r="Z227" s="9">
        <f t="shared" si="137"/>
        <v>-2</v>
      </c>
      <c r="AA227" s="9">
        <f t="shared" si="138"/>
        <v>-2</v>
      </c>
      <c r="AC227" s="7">
        <f>MOD(AC224+1,n)</f>
        <v>13</v>
      </c>
      <c r="AD227" s="7">
        <f t="shared" ref="AD227:AD228" si="161">IF($AC$6=0,-2,VLOOKUP(AC227,$Y$8:$AA$38,2))</f>
        <v>0.40673664307579999</v>
      </c>
      <c r="AE227" s="7">
        <f t="shared" ref="AE227:AE228" si="162">IF($AC$6=0,-2,VLOOKUP(AC227,$Y$8:$AA$38,3))</f>
        <v>-0.91354545764260098</v>
      </c>
      <c r="AF227" s="7"/>
    </row>
    <row r="228" spans="25:32" x14ac:dyDescent="0.25">
      <c r="Y228" s="9">
        <v>164</v>
      </c>
      <c r="Z228" s="9">
        <f t="shared" si="137"/>
        <v>-2</v>
      </c>
      <c r="AA228" s="9">
        <f t="shared" si="138"/>
        <v>-2</v>
      </c>
      <c r="AC228" s="7">
        <f>MOD(MOD(v+w,n)-AC227,n)</f>
        <v>17</v>
      </c>
      <c r="AD228" s="7">
        <f t="shared" si="161"/>
        <v>-0.40673664307580026</v>
      </c>
      <c r="AE228" s="7">
        <f t="shared" si="162"/>
        <v>-0.91354545764260087</v>
      </c>
      <c r="AF228" s="7"/>
    </row>
    <row r="229" spans="25:32" x14ac:dyDescent="0.25">
      <c r="Y229" s="9">
        <v>165</v>
      </c>
      <c r="Z229" s="9">
        <f t="shared" si="137"/>
        <v>-2</v>
      </c>
      <c r="AA229" s="9">
        <f t="shared" si="138"/>
        <v>-2</v>
      </c>
      <c r="AC229" s="7"/>
      <c r="AD229" s="7"/>
      <c r="AE229" s="7"/>
      <c r="AF229" s="7"/>
    </row>
    <row r="230" spans="25:32" x14ac:dyDescent="0.25">
      <c r="Y230" s="9">
        <v>166</v>
      </c>
      <c r="Z230" s="9">
        <f t="shared" si="137"/>
        <v>-2</v>
      </c>
      <c r="AA230" s="9">
        <f t="shared" si="138"/>
        <v>-2</v>
      </c>
      <c r="AC230" s="7">
        <f>MOD(AC227+1,n)</f>
        <v>14</v>
      </c>
      <c r="AD230" s="7">
        <f t="shared" ref="AD230:AD231" si="163">IF($AC$6=0,-2,VLOOKUP(AC230,$Y$8:$AA$38,2))</f>
        <v>0.20791169081775923</v>
      </c>
      <c r="AE230" s="7">
        <f t="shared" ref="AE230:AE231" si="164">IF($AC$6=0,-2,VLOOKUP(AC230,$Y$8:$AA$38,3))</f>
        <v>-0.97814760073380569</v>
      </c>
      <c r="AF230" s="7"/>
    </row>
    <row r="231" spans="25:32" x14ac:dyDescent="0.25">
      <c r="Y231" s="9">
        <v>167</v>
      </c>
      <c r="Z231" s="9">
        <f t="shared" si="137"/>
        <v>-2</v>
      </c>
      <c r="AA231" s="9">
        <f t="shared" si="138"/>
        <v>-2</v>
      </c>
      <c r="AC231" s="7">
        <f>MOD(MOD(v+w,n)-AC230,n)</f>
        <v>16</v>
      </c>
      <c r="AD231" s="7">
        <f t="shared" si="163"/>
        <v>-0.20791169081775912</v>
      </c>
      <c r="AE231" s="7">
        <f t="shared" si="164"/>
        <v>-0.97814760073380569</v>
      </c>
      <c r="AF231" s="7"/>
    </row>
    <row r="232" spans="25:32" x14ac:dyDescent="0.25">
      <c r="Y232" s="9">
        <v>168</v>
      </c>
      <c r="Z232" s="9">
        <f t="shared" si="137"/>
        <v>-2</v>
      </c>
      <c r="AA232" s="9">
        <f t="shared" si="138"/>
        <v>-2</v>
      </c>
      <c r="AC232" s="7"/>
      <c r="AD232" s="7"/>
      <c r="AE232" s="7"/>
      <c r="AF232" s="7"/>
    </row>
    <row r="233" spans="25:32" x14ac:dyDescent="0.25">
      <c r="Y233" s="9">
        <v>169</v>
      </c>
      <c r="Z233" s="9">
        <f t="shared" si="137"/>
        <v>-2</v>
      </c>
      <c r="AA233" s="9">
        <f t="shared" si="138"/>
        <v>-2</v>
      </c>
      <c r="AC233" s="7">
        <f>MOD(AC230+1,n)</f>
        <v>15</v>
      </c>
      <c r="AD233" s="7">
        <f t="shared" ref="AD233:AD234" si="165">IF($AC$6=0,-2,VLOOKUP(AC233,$Y$8:$AA$38,2))</f>
        <v>5.0534663259549362E-16</v>
      </c>
      <c r="AE233" s="7">
        <f t="shared" ref="AE233:AE234" si="166">IF($AC$6=0,-2,VLOOKUP(AC233,$Y$8:$AA$38,3))</f>
        <v>-1</v>
      </c>
      <c r="AF233" s="7"/>
    </row>
    <row r="234" spans="25:32" x14ac:dyDescent="0.25">
      <c r="Y234" s="9">
        <v>170</v>
      </c>
      <c r="Z234" s="9">
        <f t="shared" si="137"/>
        <v>-2</v>
      </c>
      <c r="AA234" s="9">
        <f t="shared" si="138"/>
        <v>-2</v>
      </c>
      <c r="AC234" s="7">
        <f>MOD(MOD(v+w,n)-AC233,n)</f>
        <v>15</v>
      </c>
      <c r="AD234" s="7">
        <f t="shared" si="165"/>
        <v>5.0534663259549362E-16</v>
      </c>
      <c r="AE234" s="7">
        <f t="shared" si="166"/>
        <v>-1</v>
      </c>
      <c r="AF234" s="7"/>
    </row>
    <row r="235" spans="25:32" x14ac:dyDescent="0.25">
      <c r="Y235" s="9">
        <v>171</v>
      </c>
      <c r="Z235" s="9">
        <f t="shared" si="137"/>
        <v>-2</v>
      </c>
      <c r="AA235" s="9">
        <f t="shared" si="138"/>
        <v>-2</v>
      </c>
      <c r="AC235" s="7"/>
      <c r="AD235" s="7"/>
      <c r="AE235" s="7"/>
      <c r="AF235" s="7"/>
    </row>
    <row r="236" spans="25:32" x14ac:dyDescent="0.25">
      <c r="Y236" s="9">
        <v>172</v>
      </c>
      <c r="Z236" s="9">
        <f t="shared" si="137"/>
        <v>-2</v>
      </c>
      <c r="AA236" s="9">
        <f t="shared" si="138"/>
        <v>-2</v>
      </c>
      <c r="AC236" s="7">
        <f>MOD(AC233+1,n)</f>
        <v>16</v>
      </c>
      <c r="AD236" s="7">
        <f t="shared" ref="AD236:AD237" si="167">IF($AC$6=0,-2,VLOOKUP(AC236,$Y$8:$AA$38,2))</f>
        <v>-0.20791169081775912</v>
      </c>
      <c r="AE236" s="7">
        <f t="shared" ref="AE236:AE237" si="168">IF($AC$6=0,-2,VLOOKUP(AC236,$Y$8:$AA$38,3))</f>
        <v>-0.97814760073380569</v>
      </c>
      <c r="AF236" s="7"/>
    </row>
    <row r="237" spans="25:32" x14ac:dyDescent="0.25">
      <c r="Y237" s="9">
        <v>173</v>
      </c>
      <c r="Z237" s="9">
        <f t="shared" si="137"/>
        <v>-2</v>
      </c>
      <c r="AA237" s="9">
        <f t="shared" si="138"/>
        <v>-2</v>
      </c>
      <c r="AC237" s="7">
        <f>MOD(MOD(v+w,n)-AC236,n)</f>
        <v>14</v>
      </c>
      <c r="AD237" s="7">
        <f t="shared" si="167"/>
        <v>0.20791169081775923</v>
      </c>
      <c r="AE237" s="7">
        <f t="shared" si="168"/>
        <v>-0.97814760073380569</v>
      </c>
      <c r="AF237" s="7"/>
    </row>
    <row r="238" spans="25:32" x14ac:dyDescent="0.25">
      <c r="Y238" s="9">
        <v>174</v>
      </c>
      <c r="Z238" s="9">
        <f t="shared" si="137"/>
        <v>-2</v>
      </c>
      <c r="AA238" s="9">
        <f t="shared" si="138"/>
        <v>-2</v>
      </c>
      <c r="AC238" s="7"/>
      <c r="AD238" s="7"/>
      <c r="AE238" s="7"/>
      <c r="AF238" s="7"/>
    </row>
    <row r="239" spans="25:32" x14ac:dyDescent="0.25">
      <c r="Y239" s="9">
        <v>175</v>
      </c>
      <c r="Z239" s="9">
        <f t="shared" si="137"/>
        <v>-2</v>
      </c>
      <c r="AA239" s="9">
        <f t="shared" si="138"/>
        <v>-2</v>
      </c>
      <c r="AC239" s="7">
        <f>MOD(AC236+1,n)</f>
        <v>17</v>
      </c>
      <c r="AD239" s="7">
        <f t="shared" ref="AD239:AD240" si="169">IF($AC$6=0,-2,VLOOKUP(AC239,$Y$8:$AA$38,2))</f>
        <v>-0.40673664307580026</v>
      </c>
      <c r="AE239" s="7">
        <f t="shared" ref="AE239:AE240" si="170">IF($AC$6=0,-2,VLOOKUP(AC239,$Y$8:$AA$38,3))</f>
        <v>-0.91354545764260087</v>
      </c>
      <c r="AF239" s="7"/>
    </row>
    <row r="240" spans="25:32" x14ac:dyDescent="0.25">
      <c r="Y240" s="9">
        <v>176</v>
      </c>
      <c r="Z240" s="9">
        <f t="shared" si="137"/>
        <v>-2</v>
      </c>
      <c r="AA240" s="9">
        <f t="shared" si="138"/>
        <v>-2</v>
      </c>
      <c r="AC240" s="7">
        <f>MOD(MOD(v+w,n)-AC239,n)</f>
        <v>13</v>
      </c>
      <c r="AD240" s="7">
        <f t="shared" si="169"/>
        <v>0.40673664307579999</v>
      </c>
      <c r="AE240" s="7">
        <f t="shared" si="170"/>
        <v>-0.91354545764260098</v>
      </c>
      <c r="AF240" s="7"/>
    </row>
    <row r="241" spans="25:32" x14ac:dyDescent="0.25">
      <c r="Y241" s="9">
        <v>177</v>
      </c>
      <c r="Z241" s="9">
        <f t="shared" si="137"/>
        <v>-2</v>
      </c>
      <c r="AA241" s="9">
        <f t="shared" si="138"/>
        <v>-2</v>
      </c>
      <c r="AC241" s="7"/>
      <c r="AD241" s="7"/>
      <c r="AE241" s="7"/>
      <c r="AF241" s="7"/>
    </row>
    <row r="242" spans="25:32" x14ac:dyDescent="0.25">
      <c r="Y242" s="9">
        <v>178</v>
      </c>
      <c r="Z242" s="9">
        <f t="shared" si="137"/>
        <v>-2</v>
      </c>
      <c r="AA242" s="9">
        <f t="shared" si="138"/>
        <v>-2</v>
      </c>
      <c r="AC242" s="7">
        <f>MOD(AC239+1,n)</f>
        <v>18</v>
      </c>
      <c r="AD242" s="7">
        <f t="shared" ref="AD242:AD243" si="171">IF($AC$6=0,-2,VLOOKUP(AC242,$Y$8:$AA$38,2))</f>
        <v>-0.58778525229247303</v>
      </c>
      <c r="AE242" s="7">
        <f t="shared" ref="AE242:AE243" si="172">IF($AC$6=0,-2,VLOOKUP(AC242,$Y$8:$AA$38,3))</f>
        <v>-0.80901699437494745</v>
      </c>
      <c r="AF242" s="7"/>
    </row>
    <row r="243" spans="25:32" x14ac:dyDescent="0.25">
      <c r="Y243" s="9">
        <v>179</v>
      </c>
      <c r="Z243" s="9">
        <f t="shared" si="137"/>
        <v>-2</v>
      </c>
      <c r="AA243" s="9">
        <f t="shared" si="138"/>
        <v>-2</v>
      </c>
      <c r="AC243" s="7">
        <f>MOD(MOD(v+w,n)-AC242,n)</f>
        <v>12</v>
      </c>
      <c r="AD243" s="7">
        <f t="shared" si="171"/>
        <v>0.58778525229247314</v>
      </c>
      <c r="AE243" s="7">
        <f t="shared" si="172"/>
        <v>-0.80901699437494745</v>
      </c>
      <c r="AF243" s="7"/>
    </row>
    <row r="244" spans="25:32" x14ac:dyDescent="0.25">
      <c r="Y244" s="9">
        <v>180</v>
      </c>
      <c r="Z244" s="9">
        <f t="shared" si="137"/>
        <v>-2</v>
      </c>
      <c r="AA244" s="9">
        <f t="shared" si="138"/>
        <v>-2</v>
      </c>
      <c r="AC244" s="7"/>
      <c r="AD244" s="7"/>
      <c r="AE244" s="7"/>
      <c r="AF244" s="7"/>
    </row>
    <row r="245" spans="25:32" x14ac:dyDescent="0.25">
      <c r="Y245" s="9">
        <v>181</v>
      </c>
      <c r="Z245" s="9">
        <f t="shared" si="137"/>
        <v>-2</v>
      </c>
      <c r="AA245" s="9">
        <f t="shared" si="138"/>
        <v>-2</v>
      </c>
      <c r="AC245" s="7">
        <f>MOD(AC242+1,n)</f>
        <v>19</v>
      </c>
      <c r="AD245" s="7">
        <f t="shared" ref="AD245:AD246" si="173">IF($AC$6=0,-2,VLOOKUP(AC245,$Y$8:$AA$38,2))</f>
        <v>-0.74314482547739402</v>
      </c>
      <c r="AE245" s="7">
        <f t="shared" ref="AE245:AE246" si="174">IF($AC$6=0,-2,VLOOKUP(AC245,$Y$8:$AA$38,3))</f>
        <v>-0.66913060635885835</v>
      </c>
      <c r="AF245" s="7"/>
    </row>
    <row r="246" spans="25:32" x14ac:dyDescent="0.25">
      <c r="Y246" s="9">
        <v>182</v>
      </c>
      <c r="Z246" s="9">
        <f t="shared" si="137"/>
        <v>-2</v>
      </c>
      <c r="AA246" s="9">
        <f t="shared" si="138"/>
        <v>-2</v>
      </c>
      <c r="AC246" s="7">
        <f>MOD(MOD(v+w,n)-AC245,n)</f>
        <v>11</v>
      </c>
      <c r="AD246" s="7">
        <f t="shared" si="173"/>
        <v>0.74314482547739447</v>
      </c>
      <c r="AE246" s="7">
        <f t="shared" si="174"/>
        <v>-0.66913060635885802</v>
      </c>
      <c r="AF246" s="7"/>
    </row>
    <row r="247" spans="25:32" x14ac:dyDescent="0.25">
      <c r="Y247" s="9">
        <v>183</v>
      </c>
      <c r="Z247" s="9">
        <f t="shared" si="137"/>
        <v>-2</v>
      </c>
      <c r="AA247" s="9">
        <f t="shared" si="138"/>
        <v>-2</v>
      </c>
      <c r="AC247" s="7"/>
      <c r="AD247" s="7"/>
      <c r="AE247" s="7"/>
      <c r="AF247" s="7"/>
    </row>
    <row r="248" spans="25:32" x14ac:dyDescent="0.25">
      <c r="Y248" s="9">
        <v>184</v>
      </c>
      <c r="Z248" s="9">
        <f t="shared" si="137"/>
        <v>-2</v>
      </c>
      <c r="AA248" s="9">
        <f t="shared" si="138"/>
        <v>-2</v>
      </c>
      <c r="AC248" s="7">
        <f>MOD(AC245+1,n)</f>
        <v>20</v>
      </c>
      <c r="AD248" s="7">
        <f t="shared" ref="AD248:AD249" si="175">IF($AC$6=0,-2,VLOOKUP(AC248,$Y$8:$AA$38,2))</f>
        <v>-0.86602540378443849</v>
      </c>
      <c r="AE248" s="7">
        <f t="shared" ref="AE248:AE249" si="176">IF($AC$6=0,-2,VLOOKUP(AC248,$Y$8:$AA$38,3))</f>
        <v>-0.50000000000000033</v>
      </c>
      <c r="AF248" s="7"/>
    </row>
    <row r="249" spans="25:32" x14ac:dyDescent="0.25">
      <c r="Y249" s="9">
        <v>185</v>
      </c>
      <c r="Z249" s="9">
        <f t="shared" si="137"/>
        <v>-2</v>
      </c>
      <c r="AA249" s="9">
        <f t="shared" si="138"/>
        <v>-2</v>
      </c>
      <c r="AC249" s="7">
        <f>MOD(MOD(v+w,n)-AC248,n)</f>
        <v>10</v>
      </c>
      <c r="AD249" s="7">
        <f t="shared" si="175"/>
        <v>0.86602540378443871</v>
      </c>
      <c r="AE249" s="7">
        <f t="shared" si="176"/>
        <v>-0.49999999999999983</v>
      </c>
      <c r="AF249" s="7"/>
    </row>
    <row r="250" spans="25:32" x14ac:dyDescent="0.25">
      <c r="Y250" s="9">
        <v>186</v>
      </c>
      <c r="Z250" s="9">
        <f t="shared" si="137"/>
        <v>-2</v>
      </c>
      <c r="AA250" s="9">
        <f t="shared" si="138"/>
        <v>-2</v>
      </c>
      <c r="AC250" s="7"/>
      <c r="AD250" s="7"/>
      <c r="AE250" s="7"/>
      <c r="AF250" s="7"/>
    </row>
    <row r="251" spans="25:32" x14ac:dyDescent="0.25">
      <c r="Y251" s="9">
        <v>187</v>
      </c>
      <c r="Z251" s="9">
        <f t="shared" si="137"/>
        <v>-2</v>
      </c>
      <c r="AA251" s="9">
        <f t="shared" si="138"/>
        <v>-2</v>
      </c>
      <c r="AC251" s="7">
        <f>MOD(AC248+1,n)</f>
        <v>21</v>
      </c>
      <c r="AD251" s="7">
        <f t="shared" ref="AD251:AD252" si="177">IF($AC$6=0,-2,VLOOKUP(AC251,$Y$8:$AA$38,2))</f>
        <v>-0.95105651629515353</v>
      </c>
      <c r="AE251" s="7">
        <f t="shared" ref="AE251:AE252" si="178">IF($AC$6=0,-2,VLOOKUP(AC251,$Y$8:$AA$38,3))</f>
        <v>-0.30901699437494751</v>
      </c>
      <c r="AF251" s="7"/>
    </row>
    <row r="252" spans="25:32" x14ac:dyDescent="0.25">
      <c r="Y252" s="9">
        <v>188</v>
      </c>
      <c r="Z252" s="9">
        <f t="shared" si="137"/>
        <v>-2</v>
      </c>
      <c r="AA252" s="9">
        <f t="shared" si="138"/>
        <v>-2</v>
      </c>
      <c r="AC252" s="7">
        <f>MOD(MOD(v+w,n)-AC251,n)</f>
        <v>9</v>
      </c>
      <c r="AD252" s="7">
        <f t="shared" si="177"/>
        <v>0.95105651629515353</v>
      </c>
      <c r="AE252" s="7">
        <f t="shared" si="178"/>
        <v>-0.3090169943749474</v>
      </c>
      <c r="AF252" s="7"/>
    </row>
    <row r="253" spans="25:32" x14ac:dyDescent="0.25">
      <c r="Y253" s="9">
        <v>189</v>
      </c>
      <c r="Z253" s="9">
        <f t="shared" si="137"/>
        <v>-2</v>
      </c>
      <c r="AA253" s="9">
        <f t="shared" si="138"/>
        <v>-2</v>
      </c>
      <c r="AC253" s="7"/>
      <c r="AD253" s="7"/>
      <c r="AE253" s="7"/>
      <c r="AF253" s="7"/>
    </row>
    <row r="254" spans="25:32" x14ac:dyDescent="0.25">
      <c r="Y254" s="9">
        <v>190</v>
      </c>
      <c r="Z254" s="9">
        <f t="shared" si="137"/>
        <v>-2</v>
      </c>
      <c r="AA254" s="9">
        <f t="shared" si="138"/>
        <v>-2</v>
      </c>
      <c r="AC254" s="7">
        <f>MOD(AC251+1,n)</f>
        <v>22</v>
      </c>
      <c r="AD254" s="7">
        <f t="shared" ref="AD254:AD255" si="179">IF($AC$6=0,-2,VLOOKUP(AC254,$Y$8:$AA$38,2))</f>
        <v>-0.99452189536827329</v>
      </c>
      <c r="AE254" s="7">
        <f t="shared" ref="AE254:AE255" si="180">IF($AC$6=0,-2,VLOOKUP(AC254,$Y$8:$AA$38,3))</f>
        <v>-0.10452846326765418</v>
      </c>
      <c r="AF254" s="7"/>
    </row>
    <row r="255" spans="25:32" x14ac:dyDescent="0.25">
      <c r="Y255" s="9">
        <v>191</v>
      </c>
      <c r="Z255" s="9">
        <f t="shared" si="137"/>
        <v>-2</v>
      </c>
      <c r="AA255" s="9">
        <f t="shared" si="138"/>
        <v>-2</v>
      </c>
      <c r="AC255" s="7">
        <f>MOD(MOD(v+w,n)-AC254,n)</f>
        <v>8</v>
      </c>
      <c r="AD255" s="7">
        <f t="shared" si="179"/>
        <v>0.99452189536827329</v>
      </c>
      <c r="AE255" s="7">
        <f t="shared" si="180"/>
        <v>-0.10452846326765339</v>
      </c>
      <c r="AF255" s="7"/>
    </row>
    <row r="256" spans="25:32" x14ac:dyDescent="0.25">
      <c r="Y256" s="9">
        <v>192</v>
      </c>
      <c r="Z256" s="9">
        <f t="shared" ref="Z256:Z264" si="181">IF($Z$59=0,-2,COS($Y$48-PI()*2*$Y$47*Y256/$Y$60))</f>
        <v>-2</v>
      </c>
      <c r="AA256" s="9">
        <f t="shared" ref="AA256:AA264" si="182">IF($Z$59=0,-2,SIN($Y$48-PI()*2*$Y$47*Y256/$Y$60))</f>
        <v>-2</v>
      </c>
      <c r="AC256" s="7"/>
      <c r="AD256" s="7"/>
      <c r="AE256" s="7"/>
      <c r="AF256" s="7"/>
    </row>
    <row r="257" spans="25:32" x14ac:dyDescent="0.25">
      <c r="Y257" s="9">
        <v>193</v>
      </c>
      <c r="Z257" s="9">
        <f t="shared" si="181"/>
        <v>-2</v>
      </c>
      <c r="AA257" s="9">
        <f t="shared" si="182"/>
        <v>-2</v>
      </c>
      <c r="AC257" s="7">
        <f>MOD(AC254+1,n)</f>
        <v>23</v>
      </c>
      <c r="AD257" s="7">
        <f t="shared" ref="AD257:AD258" si="183">IF($AC$6=0,-2,VLOOKUP(AC257,$Y$8:$AA$38,2))</f>
        <v>-0.9945218953682734</v>
      </c>
      <c r="AE257" s="7">
        <f t="shared" ref="AE257:AE258" si="184">IF($AC$6=0,-2,VLOOKUP(AC257,$Y$8:$AA$38,3))</f>
        <v>0.10452846326765305</v>
      </c>
      <c r="AF257" s="7"/>
    </row>
    <row r="258" spans="25:32" x14ac:dyDescent="0.25">
      <c r="Y258" s="9">
        <v>194</v>
      </c>
      <c r="Z258" s="9">
        <f t="shared" si="181"/>
        <v>-2</v>
      </c>
      <c r="AA258" s="9">
        <f t="shared" si="182"/>
        <v>-2</v>
      </c>
      <c r="AC258" s="7">
        <f>MOD(MOD(v+w,n)-AC257,n)</f>
        <v>7</v>
      </c>
      <c r="AD258" s="7">
        <f t="shared" si="183"/>
        <v>0.99452189536827329</v>
      </c>
      <c r="AE258" s="7">
        <f t="shared" si="184"/>
        <v>0.10452846326765339</v>
      </c>
      <c r="AF258" s="7"/>
    </row>
    <row r="259" spans="25:32" x14ac:dyDescent="0.25">
      <c r="Y259" s="9">
        <v>195</v>
      </c>
      <c r="Z259" s="9">
        <f t="shared" si="181"/>
        <v>-2</v>
      </c>
      <c r="AA259" s="9">
        <f t="shared" si="182"/>
        <v>-2</v>
      </c>
      <c r="AC259" s="7"/>
      <c r="AD259" s="7"/>
      <c r="AE259" s="7"/>
      <c r="AF259" s="7"/>
    </row>
    <row r="260" spans="25:32" x14ac:dyDescent="0.25">
      <c r="Y260" s="9">
        <v>196</v>
      </c>
      <c r="Z260" s="9">
        <f t="shared" si="181"/>
        <v>-2</v>
      </c>
      <c r="AA260" s="9">
        <f t="shared" si="182"/>
        <v>-2</v>
      </c>
      <c r="AC260" s="7">
        <f>MOD(AC257+1,n)</f>
        <v>24</v>
      </c>
      <c r="AD260" s="7">
        <f t="shared" ref="AD260:AD261" si="185">IF($AC$6=0,-2,VLOOKUP(AC260,$Y$8:$AA$38,2))</f>
        <v>-0.95105651629515364</v>
      </c>
      <c r="AE260" s="7">
        <f t="shared" ref="AE260:AE261" si="186">IF($AC$6=0,-2,VLOOKUP(AC260,$Y$8:$AA$38,3))</f>
        <v>0.30901699437494728</v>
      </c>
      <c r="AF260" s="7"/>
    </row>
    <row r="261" spans="25:32" x14ac:dyDescent="0.25">
      <c r="Y261" s="9">
        <v>197</v>
      </c>
      <c r="Z261" s="9">
        <f t="shared" si="181"/>
        <v>-2</v>
      </c>
      <c r="AA261" s="9">
        <f t="shared" si="182"/>
        <v>-2</v>
      </c>
      <c r="AC261" s="7">
        <f>MOD(MOD(v+w,n)-AC260,n)</f>
        <v>6</v>
      </c>
      <c r="AD261" s="7">
        <f t="shared" si="185"/>
        <v>0.95105651629515353</v>
      </c>
      <c r="AE261" s="7">
        <f t="shared" si="186"/>
        <v>0.3090169943749474</v>
      </c>
      <c r="AF261" s="7"/>
    </row>
    <row r="262" spans="25:32" x14ac:dyDescent="0.25">
      <c r="Y262" s="9">
        <v>198</v>
      </c>
      <c r="Z262" s="9">
        <f t="shared" si="181"/>
        <v>-2</v>
      </c>
      <c r="AA262" s="9">
        <f t="shared" si="182"/>
        <v>-2</v>
      </c>
      <c r="AC262" s="7"/>
      <c r="AD262" s="7"/>
      <c r="AE262" s="7"/>
      <c r="AF262" s="7"/>
    </row>
    <row r="263" spans="25:32" x14ac:dyDescent="0.25">
      <c r="Y263" s="9">
        <v>199</v>
      </c>
      <c r="Z263" s="9">
        <f t="shared" si="181"/>
        <v>-2</v>
      </c>
      <c r="AA263" s="9">
        <f t="shared" si="182"/>
        <v>-2</v>
      </c>
      <c r="AC263" s="7">
        <f>MOD(AC260+1,n)</f>
        <v>25</v>
      </c>
      <c r="AD263" s="7">
        <f t="shared" ref="AD263:AD264" si="187">IF($AC$6=0,-2,VLOOKUP(AC263,$Y$8:$AA$38,2))</f>
        <v>-0.8660254037844386</v>
      </c>
      <c r="AE263" s="7">
        <f t="shared" ref="AE263:AE264" si="188">IF($AC$6=0,-2,VLOOKUP(AC263,$Y$8:$AA$38,3))</f>
        <v>0.50000000000000011</v>
      </c>
      <c r="AF263" s="7"/>
    </row>
    <row r="264" spans="25:32" x14ac:dyDescent="0.25">
      <c r="Y264" s="9">
        <v>200</v>
      </c>
      <c r="Z264" s="9">
        <f t="shared" si="181"/>
        <v>-2</v>
      </c>
      <c r="AA264" s="9">
        <f t="shared" si="182"/>
        <v>-2</v>
      </c>
      <c r="AC264" s="7">
        <f>MOD(MOD(v+w,n)-AC263,n)</f>
        <v>5</v>
      </c>
      <c r="AD264" s="7">
        <f t="shared" si="187"/>
        <v>0.8660254037844386</v>
      </c>
      <c r="AE264" s="7">
        <f t="shared" si="188"/>
        <v>0.5</v>
      </c>
      <c r="AF264" s="7"/>
    </row>
    <row r="265" spans="25:32" x14ac:dyDescent="0.25">
      <c r="AC265" s="7"/>
      <c r="AD265" s="7"/>
      <c r="AE265" s="7"/>
      <c r="AF265" s="7"/>
    </row>
    <row r="266" spans="25:32" x14ac:dyDescent="0.25">
      <c r="AC266" s="7">
        <f>MOD(AC263+1,n)</f>
        <v>26</v>
      </c>
      <c r="AD266" s="7">
        <f t="shared" ref="AD266:AD267" si="189">IF($AC$6=0,-2,VLOOKUP(AC266,$Y$8:$AA$38,2))</f>
        <v>-0.74314482547739391</v>
      </c>
      <c r="AE266" s="7">
        <f t="shared" ref="AE266:AE267" si="190">IF($AC$6=0,-2,VLOOKUP(AC266,$Y$8:$AA$38,3))</f>
        <v>0.66913060635885857</v>
      </c>
      <c r="AF266" s="7"/>
    </row>
    <row r="267" spans="25:32" x14ac:dyDescent="0.25">
      <c r="AC267" s="7">
        <f>MOD(MOD(v+w,n)-AC266,n)</f>
        <v>4</v>
      </c>
      <c r="AD267" s="7">
        <f t="shared" si="189"/>
        <v>0.74314482547739424</v>
      </c>
      <c r="AE267" s="7">
        <f t="shared" si="190"/>
        <v>0.66913060635885824</v>
      </c>
      <c r="AF267" s="7"/>
    </row>
    <row r="268" spans="25:32" x14ac:dyDescent="0.25">
      <c r="AC268" s="7"/>
      <c r="AD268" s="7"/>
      <c r="AE268" s="7"/>
      <c r="AF268" s="7"/>
    </row>
    <row r="269" spans="25:32" x14ac:dyDescent="0.25">
      <c r="AC269" s="7">
        <f>MOD(AC266+1,n)</f>
        <v>27</v>
      </c>
      <c r="AD269" s="7">
        <f t="shared" ref="AD269:AD270" si="191">IF($AC$6=0,-2,VLOOKUP(AC269,$Y$8:$AA$38,2))</f>
        <v>-0.58778525229247325</v>
      </c>
      <c r="AE269" s="7">
        <f t="shared" ref="AE269:AE270" si="192">IF($AC$6=0,-2,VLOOKUP(AC269,$Y$8:$AA$38,3))</f>
        <v>0.80901699437494734</v>
      </c>
      <c r="AF269" s="7"/>
    </row>
    <row r="270" spans="25:32" x14ac:dyDescent="0.25">
      <c r="AC270" s="7">
        <f>MOD(MOD(v+w,n)-AC269,n)</f>
        <v>3</v>
      </c>
      <c r="AD270" s="7">
        <f t="shared" si="191"/>
        <v>0.58778525229247314</v>
      </c>
      <c r="AE270" s="7">
        <f t="shared" si="192"/>
        <v>0.80901699437494745</v>
      </c>
      <c r="AF270" s="7"/>
    </row>
    <row r="271" spans="25:32" x14ac:dyDescent="0.25">
      <c r="AC271" s="7"/>
      <c r="AD271" s="7"/>
      <c r="AE271" s="7"/>
      <c r="AF271" s="7"/>
    </row>
    <row r="272" spans="25:32" x14ac:dyDescent="0.25">
      <c r="AC272" s="7">
        <f>MOD(AC269+1,n)</f>
        <v>28</v>
      </c>
      <c r="AD272" s="7">
        <f t="shared" ref="AD272:AD273" si="193">IF($AC$6=0,-2,VLOOKUP(AC272,$Y$8:$AA$38,2))</f>
        <v>-0.4067366430758001</v>
      </c>
      <c r="AE272" s="7">
        <f t="shared" ref="AE272:AE273" si="194">IF($AC$6=0,-2,VLOOKUP(AC272,$Y$8:$AA$38,3))</f>
        <v>0.91354545764260098</v>
      </c>
      <c r="AF272" s="7"/>
    </row>
    <row r="273" spans="29:32" x14ac:dyDescent="0.25">
      <c r="AC273" s="7">
        <f>MOD(MOD(v+w,n)-AC272,n)</f>
        <v>2</v>
      </c>
      <c r="AD273" s="7">
        <f t="shared" si="193"/>
        <v>0.40673664307580021</v>
      </c>
      <c r="AE273" s="7">
        <f t="shared" si="194"/>
        <v>0.91354545764260087</v>
      </c>
      <c r="AF273" s="7"/>
    </row>
    <row r="274" spans="29:32" x14ac:dyDescent="0.25">
      <c r="AC274" s="7"/>
      <c r="AD274" s="7"/>
      <c r="AE274" s="7"/>
      <c r="AF274" s="7"/>
    </row>
    <row r="275" spans="29:32" x14ac:dyDescent="0.25">
      <c r="AC275" s="7">
        <f>MOD(AC272+1,n)</f>
        <v>29</v>
      </c>
      <c r="AD275" s="7">
        <f t="shared" ref="AD275:AD276" si="195">IF($AC$6=0,-2,VLOOKUP(AC275,$Y$8:$AA$38,2))</f>
        <v>-0.20791169081775893</v>
      </c>
      <c r="AE275" s="7">
        <f t="shared" ref="AE275:AE276" si="196">IF($AC$6=0,-2,VLOOKUP(AC275,$Y$8:$AA$38,3))</f>
        <v>0.97814760073380569</v>
      </c>
      <c r="AF275" s="7"/>
    </row>
    <row r="276" spans="29:32" x14ac:dyDescent="0.25">
      <c r="AC276" s="7">
        <f>MOD(MOD(v+w,n)-AC275,n)</f>
        <v>1</v>
      </c>
      <c r="AD276" s="7">
        <f t="shared" si="195"/>
        <v>0.20791169081775945</v>
      </c>
      <c r="AE276" s="7">
        <f t="shared" si="196"/>
        <v>0.97814760073380558</v>
      </c>
      <c r="AF276" s="7"/>
    </row>
    <row r="277" spans="29:32" x14ac:dyDescent="0.25">
      <c r="AC277" s="7"/>
      <c r="AD277" s="7"/>
      <c r="AE277" s="7"/>
      <c r="AF277" s="7"/>
    </row>
    <row r="278" spans="29:32" x14ac:dyDescent="0.25">
      <c r="AC278" s="7"/>
      <c r="AD278" s="7"/>
      <c r="AE278" s="7"/>
      <c r="AF278" s="7"/>
    </row>
  </sheetData>
  <sheetProtection algorithmName="SHA-512" hashValue="2Noov7uVUpe9Sy3exn4hhLJxprH6i29p2ayCGuxKytTpUNQ15nc/DjM2C5We8bm/Nzq1dFxfqsAvpT3MQQADDw==" saltValue="S5aucgJ7B6Ch1E/UQaMVJA==" spinCount="100000" sheet="1" objects="1" scenarios="1"/>
  <mergeCells count="5">
    <mergeCell ref="Y61:AA62"/>
    <mergeCell ref="Q2:X2"/>
    <mergeCell ref="K1:L1"/>
    <mergeCell ref="M3:M4"/>
    <mergeCell ref="M7:N8"/>
  </mergeCells>
  <phoneticPr fontId="1" type="noConversion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14</xdr:col>
                    <xdr:colOff>238125</xdr:colOff>
                    <xdr:row>1</xdr:row>
                    <xdr:rowOff>9525</xdr:rowOff>
                  </from>
                  <to>
                    <xdr:col>14</xdr:col>
                    <xdr:colOff>457200</xdr:colOff>
                    <xdr:row>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13</xdr:col>
                    <xdr:colOff>523875</xdr:colOff>
                    <xdr:row>2</xdr:row>
                    <xdr:rowOff>19050</xdr:rowOff>
                  </from>
                  <to>
                    <xdr:col>14</xdr:col>
                    <xdr:colOff>142875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13</xdr:col>
                    <xdr:colOff>523875</xdr:colOff>
                    <xdr:row>3</xdr:row>
                    <xdr:rowOff>19050</xdr:rowOff>
                  </from>
                  <to>
                    <xdr:col>14</xdr:col>
                    <xdr:colOff>142875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Spinner 4">
              <controlPr defaultSize="0" autoPict="0">
                <anchor moveWithCells="1" sizeWithCells="1">
                  <from>
                    <xdr:col>12</xdr:col>
                    <xdr:colOff>38100</xdr:colOff>
                    <xdr:row>0</xdr:row>
                    <xdr:rowOff>38100</xdr:rowOff>
                  </from>
                  <to>
                    <xdr:col>13</xdr:col>
                    <xdr:colOff>9525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8" name="Check Box 6">
              <controlPr defaultSize="0" autoFill="0" autoLine="0" autoPict="0">
                <anchor moveWithCells="1" sizeWithCells="1">
                  <from>
                    <xdr:col>14</xdr:col>
                    <xdr:colOff>276225</xdr:colOff>
                    <xdr:row>4</xdr:row>
                    <xdr:rowOff>9525</xdr:rowOff>
                  </from>
                  <to>
                    <xdr:col>14</xdr:col>
                    <xdr:colOff>495300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Check Box 8">
              <controlPr defaultSize="0" autoFill="0" autoLine="0" autoPict="0">
                <anchor moveWithCells="1" sizeWithCells="1">
                  <from>
                    <xdr:col>14</xdr:col>
                    <xdr:colOff>561975</xdr:colOff>
                    <xdr:row>1</xdr:row>
                    <xdr:rowOff>9525</xdr:rowOff>
                  </from>
                  <to>
                    <xdr:col>14</xdr:col>
                    <xdr:colOff>781050</xdr:colOff>
                    <xdr:row>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BD52"/>
  <sheetViews>
    <sheetView zoomScaleNormal="100" workbookViewId="0">
      <selection activeCell="A2" sqref="A2"/>
    </sheetView>
  </sheetViews>
  <sheetFormatPr defaultRowHeight="15" x14ac:dyDescent="0.25"/>
  <cols>
    <col min="1" max="7" width="9.42578125" customWidth="1"/>
    <col min="8" max="8" width="5.7109375" customWidth="1"/>
    <col min="29" max="29" width="4.85546875" customWidth="1"/>
    <col min="54" max="54" width="12" bestFit="1" customWidth="1"/>
  </cols>
  <sheetData>
    <row r="1" spans="1:56" ht="15.75" x14ac:dyDescent="0.25">
      <c r="A1" s="34">
        <v>12</v>
      </c>
      <c r="B1" s="32" t="s">
        <v>0</v>
      </c>
      <c r="C1" s="34">
        <f>PI()/2</f>
        <v>1.5707963267948966</v>
      </c>
      <c r="D1" s="33" t="s">
        <v>48</v>
      </c>
      <c r="S1" s="27" t="s">
        <v>38</v>
      </c>
    </row>
    <row r="2" spans="1:56" ht="12.75" customHeight="1" x14ac:dyDescent="0.25">
      <c r="D2" s="36">
        <v>1</v>
      </c>
      <c r="E2" s="35" t="s">
        <v>35</v>
      </c>
      <c r="I2" s="1"/>
      <c r="J2" s="1"/>
      <c r="K2" s="1"/>
      <c r="L2" s="1"/>
      <c r="M2" s="1"/>
      <c r="N2" s="1"/>
      <c r="O2" s="1"/>
      <c r="P2" s="1"/>
      <c r="Q2" s="1"/>
      <c r="S2" s="28" t="s">
        <v>39</v>
      </c>
      <c r="AD2" s="28" t="s">
        <v>40</v>
      </c>
      <c r="BC2" s="2"/>
      <c r="BD2" s="2"/>
    </row>
    <row r="3" spans="1:56" ht="14.25" customHeight="1" x14ac:dyDescent="0.25">
      <c r="A3" t="s">
        <v>50</v>
      </c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  <c r="W3" s="1"/>
      <c r="X3" s="1"/>
      <c r="Y3" s="1"/>
      <c r="Z3" s="1"/>
      <c r="AA3" s="1"/>
      <c r="AB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56" ht="14.25" customHeight="1" x14ac:dyDescent="0.25">
      <c r="A4" t="s">
        <v>47</v>
      </c>
      <c r="I4" s="1"/>
      <c r="J4" s="1"/>
      <c r="K4" s="1"/>
      <c r="L4" s="1"/>
      <c r="M4" s="1"/>
      <c r="N4" s="1"/>
      <c r="O4" s="1"/>
      <c r="P4" s="1"/>
      <c r="Q4" s="1"/>
      <c r="S4" s="1"/>
      <c r="T4" s="1"/>
      <c r="U4" s="1"/>
      <c r="V4" s="1"/>
      <c r="W4" s="1"/>
      <c r="X4" s="1"/>
      <c r="Y4" s="1"/>
      <c r="Z4" s="1"/>
      <c r="AA4" s="1"/>
      <c r="AB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56" ht="14.25" customHeight="1" x14ac:dyDescent="0.25">
      <c r="I5" s="1"/>
      <c r="J5" s="1"/>
      <c r="K5" s="1"/>
      <c r="L5" s="1"/>
      <c r="M5" s="1"/>
      <c r="N5" s="1"/>
      <c r="O5" s="1"/>
      <c r="P5" s="1"/>
      <c r="Q5" s="1"/>
      <c r="S5" s="1"/>
      <c r="T5" s="1"/>
      <c r="U5" s="1"/>
      <c r="V5" s="1"/>
      <c r="W5" s="1"/>
      <c r="X5" s="1"/>
      <c r="Y5" s="1"/>
      <c r="Z5" s="1"/>
      <c r="AA5" s="1"/>
      <c r="AB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56" ht="14.25" customHeight="1" x14ac:dyDescent="0.25">
      <c r="A6" t="s">
        <v>3</v>
      </c>
      <c r="B6" t="s">
        <v>2</v>
      </c>
      <c r="C6" t="s">
        <v>4</v>
      </c>
      <c r="E6" t="s">
        <v>6</v>
      </c>
      <c r="F6" t="s">
        <v>2</v>
      </c>
      <c r="G6" t="s">
        <v>4</v>
      </c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  <c r="X6" s="1"/>
      <c r="Y6" s="1"/>
      <c r="Z6" s="1"/>
      <c r="AA6" s="1"/>
      <c r="AB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56" ht="14.25" customHeight="1" x14ac:dyDescent="0.25">
      <c r="A7">
        <v>0</v>
      </c>
      <c r="B7">
        <f t="shared" ref="B7:B37" si="0">COS($C$1-PI()*2*$D$2*A7/$A$1)</f>
        <v>6.1257422745431001E-17</v>
      </c>
      <c r="C7">
        <f t="shared" ref="C7:C37" si="1">SIN($C$1-PI()*2*$D$2*A7/$A$1)</f>
        <v>1</v>
      </c>
      <c r="E7">
        <f t="shared" ref="E7:E37" si="2">IF($A7&lt;$A$1,A7,"")</f>
        <v>0</v>
      </c>
      <c r="F7">
        <f>B7</f>
        <v>6.1257422745431001E-17</v>
      </c>
      <c r="G7">
        <f>C7</f>
        <v>1</v>
      </c>
      <c r="I7" s="1"/>
      <c r="J7" s="1"/>
      <c r="K7" s="1"/>
      <c r="L7" s="1"/>
      <c r="M7" s="1"/>
      <c r="N7" s="1"/>
      <c r="O7" s="1"/>
      <c r="P7" s="1"/>
      <c r="Q7" s="1"/>
      <c r="S7" s="1"/>
      <c r="T7" s="1"/>
      <c r="U7" s="1"/>
      <c r="V7" s="1"/>
      <c r="W7" s="1"/>
      <c r="X7" s="1"/>
      <c r="Y7" s="1"/>
      <c r="Z7" s="1"/>
      <c r="AA7" s="1"/>
      <c r="AB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56" ht="14.25" customHeight="1" x14ac:dyDescent="0.25">
      <c r="A8">
        <v>1</v>
      </c>
      <c r="B8">
        <f t="shared" si="0"/>
        <v>0.49999999999999989</v>
      </c>
      <c r="C8">
        <f t="shared" si="1"/>
        <v>0.86602540378443871</v>
      </c>
      <c r="E8">
        <f t="shared" si="2"/>
        <v>1</v>
      </c>
      <c r="F8">
        <f t="shared" ref="F8:F37" si="3">B8</f>
        <v>0.49999999999999989</v>
      </c>
      <c r="G8">
        <f t="shared" ref="G8:G37" si="4">C8</f>
        <v>0.86602540378443871</v>
      </c>
      <c r="I8" s="1"/>
      <c r="J8" s="1"/>
      <c r="K8" s="1"/>
      <c r="L8" s="1"/>
      <c r="M8" s="1"/>
      <c r="N8" s="1"/>
      <c r="O8" s="1"/>
      <c r="P8" s="1"/>
      <c r="Q8" s="1"/>
      <c r="S8" s="1"/>
      <c r="T8" s="1"/>
      <c r="U8" s="1"/>
      <c r="V8" s="1"/>
      <c r="W8" s="1"/>
      <c r="X8" s="1"/>
      <c r="Y8" s="1"/>
      <c r="Z8" s="1"/>
      <c r="AA8" s="1"/>
      <c r="AB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56" ht="14.25" customHeight="1" x14ac:dyDescent="0.25">
      <c r="A9">
        <v>2</v>
      </c>
      <c r="B9">
        <f t="shared" si="0"/>
        <v>0.8660254037844386</v>
      </c>
      <c r="C9">
        <f t="shared" si="1"/>
        <v>0.5</v>
      </c>
      <c r="E9">
        <f t="shared" si="2"/>
        <v>2</v>
      </c>
      <c r="F9">
        <f t="shared" si="3"/>
        <v>0.8660254037844386</v>
      </c>
      <c r="G9">
        <f t="shared" si="4"/>
        <v>0.5</v>
      </c>
      <c r="I9" s="1"/>
      <c r="J9" s="1"/>
      <c r="K9" s="1"/>
      <c r="L9" s="1"/>
      <c r="M9" s="1"/>
      <c r="N9" s="1"/>
      <c r="O9" s="1"/>
      <c r="P9" s="1"/>
      <c r="Q9" s="1"/>
      <c r="S9" s="1"/>
      <c r="T9" s="1"/>
      <c r="U9" s="1"/>
      <c r="V9" s="1"/>
      <c r="W9" s="1"/>
      <c r="X9" s="1"/>
      <c r="Y9" s="1"/>
      <c r="Z9" s="1"/>
      <c r="AA9" s="1"/>
      <c r="AB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56" ht="14.25" customHeight="1" x14ac:dyDescent="0.25">
      <c r="A10">
        <v>3</v>
      </c>
      <c r="B10">
        <f t="shared" si="0"/>
        <v>1</v>
      </c>
      <c r="C10">
        <f t="shared" si="1"/>
        <v>0</v>
      </c>
      <c r="E10">
        <f t="shared" si="2"/>
        <v>3</v>
      </c>
      <c r="F10">
        <f t="shared" si="3"/>
        <v>1</v>
      </c>
      <c r="G10">
        <f t="shared" si="4"/>
        <v>0</v>
      </c>
      <c r="I10" s="1"/>
      <c r="J10" s="1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Y10" s="1"/>
      <c r="Z10" s="1"/>
      <c r="AA10" s="1"/>
      <c r="AB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56" ht="14.25" customHeight="1" x14ac:dyDescent="0.25">
      <c r="A11">
        <v>4</v>
      </c>
      <c r="B11">
        <f t="shared" si="0"/>
        <v>0.86602540378443871</v>
      </c>
      <c r="C11">
        <f t="shared" si="1"/>
        <v>-0.49999999999999983</v>
      </c>
      <c r="E11">
        <f t="shared" si="2"/>
        <v>4</v>
      </c>
      <c r="F11">
        <f t="shared" si="3"/>
        <v>0.86602540378443871</v>
      </c>
      <c r="G11">
        <f t="shared" si="4"/>
        <v>-0.49999999999999983</v>
      </c>
      <c r="I11" s="1"/>
      <c r="J11" s="1"/>
      <c r="K11" s="1"/>
      <c r="L11" s="1"/>
      <c r="M11" s="1"/>
      <c r="N11" s="1"/>
      <c r="O11" s="1"/>
      <c r="P11" s="1"/>
      <c r="Q11" s="1"/>
      <c r="S11" s="1"/>
      <c r="T11" s="1"/>
      <c r="U11" s="1"/>
      <c r="V11" s="1"/>
      <c r="W11" s="1"/>
      <c r="X11" s="1"/>
      <c r="Y11" s="1"/>
      <c r="Z11" s="1"/>
      <c r="AA11" s="1"/>
      <c r="AB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56" ht="14.25" customHeight="1" x14ac:dyDescent="0.25">
      <c r="A12">
        <v>5</v>
      </c>
      <c r="B12">
        <f t="shared" si="0"/>
        <v>0.49999999999999989</v>
      </c>
      <c r="C12">
        <f t="shared" si="1"/>
        <v>-0.86602540378443871</v>
      </c>
      <c r="E12">
        <f t="shared" si="2"/>
        <v>5</v>
      </c>
      <c r="F12">
        <f t="shared" si="3"/>
        <v>0.49999999999999989</v>
      </c>
      <c r="G12">
        <f t="shared" si="4"/>
        <v>-0.86602540378443871</v>
      </c>
      <c r="I12" s="1"/>
      <c r="J12" s="1"/>
      <c r="K12" s="1"/>
      <c r="L12" s="1"/>
      <c r="M12" s="1"/>
      <c r="N12" s="1"/>
      <c r="O12" s="1"/>
      <c r="P12" s="1"/>
      <c r="Q12" s="1"/>
      <c r="S12" s="1"/>
      <c r="T12" s="1"/>
      <c r="U12" s="1"/>
      <c r="V12" s="1"/>
      <c r="W12" s="1"/>
      <c r="X12" s="1"/>
      <c r="Y12" s="1"/>
      <c r="Z12" s="1"/>
      <c r="AA12" s="1"/>
      <c r="AB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56" ht="14.25" customHeight="1" x14ac:dyDescent="0.25">
      <c r="A13">
        <v>6</v>
      </c>
      <c r="B13">
        <f t="shared" si="0"/>
        <v>6.1257422745431001E-17</v>
      </c>
      <c r="C13">
        <f t="shared" si="1"/>
        <v>-1</v>
      </c>
      <c r="E13">
        <f t="shared" si="2"/>
        <v>6</v>
      </c>
      <c r="F13">
        <f t="shared" si="3"/>
        <v>6.1257422745431001E-17</v>
      </c>
      <c r="G13">
        <f t="shared" si="4"/>
        <v>-1</v>
      </c>
      <c r="I13" s="1"/>
      <c r="J13" s="1"/>
      <c r="K13" s="1"/>
      <c r="L13" s="1"/>
      <c r="M13" s="1"/>
      <c r="N13" s="1"/>
      <c r="O13" s="1"/>
      <c r="P13" s="1"/>
      <c r="Q13" s="1"/>
      <c r="S13" s="1"/>
      <c r="T13" s="1"/>
      <c r="U13" s="1"/>
      <c r="V13" s="1"/>
      <c r="W13" s="1"/>
      <c r="X13" s="1"/>
      <c r="Y13" s="1"/>
      <c r="Z13" s="1"/>
      <c r="AA13" s="1"/>
      <c r="AB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56" ht="14.25" customHeight="1" x14ac:dyDescent="0.25">
      <c r="A14">
        <v>7</v>
      </c>
      <c r="B14">
        <f t="shared" si="0"/>
        <v>-0.49999999999999978</v>
      </c>
      <c r="C14">
        <f t="shared" si="1"/>
        <v>-0.86602540378443871</v>
      </c>
      <c r="E14">
        <f t="shared" si="2"/>
        <v>7</v>
      </c>
      <c r="F14">
        <f t="shared" si="3"/>
        <v>-0.49999999999999978</v>
      </c>
      <c r="G14">
        <f t="shared" si="4"/>
        <v>-0.86602540378443871</v>
      </c>
      <c r="I14" s="1"/>
      <c r="J14" s="1"/>
      <c r="K14" s="1"/>
      <c r="L14" s="1"/>
      <c r="M14" s="1"/>
      <c r="N14" s="1"/>
      <c r="O14" s="1"/>
      <c r="P14" s="1"/>
      <c r="Q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56" ht="14.25" customHeight="1" x14ac:dyDescent="0.25">
      <c r="A15">
        <v>8</v>
      </c>
      <c r="B15">
        <f t="shared" si="0"/>
        <v>-0.86602540378443849</v>
      </c>
      <c r="C15">
        <f t="shared" si="1"/>
        <v>-0.50000000000000033</v>
      </c>
      <c r="E15">
        <f t="shared" si="2"/>
        <v>8</v>
      </c>
      <c r="F15">
        <f t="shared" si="3"/>
        <v>-0.86602540378443849</v>
      </c>
      <c r="G15">
        <f t="shared" si="4"/>
        <v>-0.50000000000000033</v>
      </c>
      <c r="I15" s="1"/>
      <c r="J15" s="1"/>
      <c r="K15" s="1"/>
      <c r="L15" s="1"/>
      <c r="M15" s="1"/>
      <c r="N15" s="1"/>
      <c r="O15" s="1"/>
      <c r="P15" s="1"/>
      <c r="Q15" s="1"/>
      <c r="S15" s="1"/>
      <c r="T15" s="1"/>
      <c r="U15" s="1"/>
      <c r="V15" s="1"/>
      <c r="W15" s="1"/>
      <c r="X15" s="1"/>
      <c r="Y15" s="1"/>
      <c r="Z15" s="1"/>
      <c r="AA15" s="1"/>
      <c r="AB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56" ht="14.25" customHeight="1" x14ac:dyDescent="0.25">
      <c r="A16">
        <v>9</v>
      </c>
      <c r="B16">
        <f t="shared" si="0"/>
        <v>-1</v>
      </c>
      <c r="C16">
        <f t="shared" si="1"/>
        <v>-1.22514845490862E-16</v>
      </c>
      <c r="E16">
        <f t="shared" si="2"/>
        <v>9</v>
      </c>
      <c r="F16">
        <f t="shared" si="3"/>
        <v>-1</v>
      </c>
      <c r="G16">
        <f t="shared" si="4"/>
        <v>-1.22514845490862E-16</v>
      </c>
      <c r="I16" s="1"/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  <c r="AA16" s="1"/>
      <c r="AB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14.25" customHeight="1" x14ac:dyDescent="0.25">
      <c r="A17">
        <v>10</v>
      </c>
      <c r="B17">
        <f t="shared" si="0"/>
        <v>-0.8660254037844386</v>
      </c>
      <c r="C17">
        <f t="shared" si="1"/>
        <v>0.50000000000000011</v>
      </c>
      <c r="E17">
        <f t="shared" si="2"/>
        <v>10</v>
      </c>
      <c r="F17">
        <f t="shared" si="3"/>
        <v>-0.8660254037844386</v>
      </c>
      <c r="G17">
        <f t="shared" si="4"/>
        <v>0.50000000000000011</v>
      </c>
      <c r="I17" s="1"/>
      <c r="J17" s="1"/>
      <c r="K17" s="1"/>
      <c r="L17" s="1"/>
      <c r="M17" s="1"/>
      <c r="N17" s="1"/>
      <c r="O17" s="1"/>
      <c r="P17" s="1"/>
      <c r="Q17" s="1"/>
      <c r="S17" s="1"/>
      <c r="T17" s="1"/>
      <c r="U17" s="1"/>
      <c r="V17" s="1"/>
      <c r="W17" s="1"/>
      <c r="X17" s="1"/>
      <c r="Y17" s="1"/>
      <c r="Z17" s="1"/>
      <c r="AA17" s="1"/>
      <c r="AB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4.25" customHeight="1" x14ac:dyDescent="0.25">
      <c r="A18">
        <v>11</v>
      </c>
      <c r="B18">
        <f t="shared" si="0"/>
        <v>-0.50000000000000044</v>
      </c>
      <c r="C18">
        <f t="shared" si="1"/>
        <v>0.86602540378443837</v>
      </c>
      <c r="E18">
        <f t="shared" si="2"/>
        <v>11</v>
      </c>
      <c r="F18">
        <f t="shared" si="3"/>
        <v>-0.50000000000000044</v>
      </c>
      <c r="G18">
        <f t="shared" si="4"/>
        <v>0.86602540378443837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4.25" customHeight="1" x14ac:dyDescent="0.25">
      <c r="A19">
        <v>12</v>
      </c>
      <c r="B19">
        <f t="shared" si="0"/>
        <v>-1.83772268236293E-16</v>
      </c>
      <c r="C19">
        <f t="shared" si="1"/>
        <v>1</v>
      </c>
      <c r="E19" t="str">
        <f t="shared" si="2"/>
        <v/>
      </c>
      <c r="F19">
        <f t="shared" si="3"/>
        <v>-1.83772268236293E-16</v>
      </c>
      <c r="G19">
        <f t="shared" si="4"/>
        <v>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4.25" customHeight="1" x14ac:dyDescent="0.25">
      <c r="A20">
        <v>13</v>
      </c>
      <c r="B20">
        <f t="shared" si="0"/>
        <v>0.50000000000000011</v>
      </c>
      <c r="C20">
        <f t="shared" si="1"/>
        <v>0.8660254037844386</v>
      </c>
      <c r="E20" t="str">
        <f t="shared" si="2"/>
        <v/>
      </c>
      <c r="F20">
        <f t="shared" si="3"/>
        <v>0.50000000000000011</v>
      </c>
      <c r="G20">
        <f t="shared" si="4"/>
        <v>0.8660254037844386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.25" customHeight="1" x14ac:dyDescent="0.25">
      <c r="A21">
        <v>14</v>
      </c>
      <c r="B21">
        <f t="shared" si="0"/>
        <v>0.86602540378443837</v>
      </c>
      <c r="C21">
        <f t="shared" si="1"/>
        <v>0.50000000000000044</v>
      </c>
      <c r="E21" t="str">
        <f t="shared" si="2"/>
        <v/>
      </c>
      <c r="F21">
        <f t="shared" si="3"/>
        <v>0.86602540378443837</v>
      </c>
      <c r="G21">
        <f t="shared" si="4"/>
        <v>0.50000000000000044</v>
      </c>
      <c r="I21" s="32" t="s">
        <v>52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4.25" customHeight="1" x14ac:dyDescent="0.25">
      <c r="A22">
        <v>15</v>
      </c>
      <c r="B22">
        <f t="shared" si="0"/>
        <v>1</v>
      </c>
      <c r="C22">
        <f t="shared" si="1"/>
        <v>1.1332081106818492E-15</v>
      </c>
      <c r="E22" t="str">
        <f t="shared" si="2"/>
        <v/>
      </c>
      <c r="F22">
        <f t="shared" si="3"/>
        <v>1</v>
      </c>
      <c r="G22">
        <f t="shared" si="4"/>
        <v>1.1332081106818492E-15</v>
      </c>
      <c r="H22" s="13">
        <v>1</v>
      </c>
      <c r="I22" s="29" t="s">
        <v>21</v>
      </c>
      <c r="J22" s="30"/>
      <c r="K22" s="30"/>
      <c r="L22" s="30"/>
      <c r="M22" s="30"/>
      <c r="N22" s="30"/>
      <c r="O22" s="30"/>
      <c r="P22" s="30"/>
      <c r="Q22" s="30"/>
      <c r="R22" s="30"/>
      <c r="S22" s="1"/>
      <c r="T22" s="1"/>
      <c r="U22" s="1"/>
      <c r="V22" s="1"/>
      <c r="W22" s="1"/>
      <c r="X22" s="1"/>
      <c r="Y22" s="1"/>
      <c r="Z22" s="1"/>
      <c r="AA22" s="1"/>
      <c r="AB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4.25" customHeight="1" x14ac:dyDescent="0.25">
      <c r="A23">
        <v>16</v>
      </c>
      <c r="B23">
        <f t="shared" si="0"/>
        <v>0.86602540378443904</v>
      </c>
      <c r="C23">
        <f t="shared" si="1"/>
        <v>-0.49999999999999928</v>
      </c>
      <c r="E23" t="str">
        <f t="shared" si="2"/>
        <v/>
      </c>
      <c r="F23">
        <f t="shared" si="3"/>
        <v>0.86602540378443904</v>
      </c>
      <c r="G23">
        <f t="shared" si="4"/>
        <v>-0.49999999999999928</v>
      </c>
      <c r="H23" s="30">
        <v>2</v>
      </c>
      <c r="I23" s="30" t="s">
        <v>42</v>
      </c>
      <c r="J23" s="30"/>
      <c r="K23" s="30"/>
      <c r="L23" s="30"/>
      <c r="M23" s="30"/>
      <c r="N23" s="30"/>
      <c r="O23" s="30"/>
      <c r="P23" s="30"/>
      <c r="Q23" s="30"/>
      <c r="R23" s="30"/>
      <c r="S23" s="1"/>
      <c r="T23" s="1"/>
      <c r="U23" s="1"/>
      <c r="V23" s="1"/>
      <c r="W23" s="1"/>
      <c r="X23" s="1"/>
      <c r="Y23" s="1"/>
      <c r="Z23" s="1"/>
      <c r="AA23" s="1"/>
      <c r="AB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4.25" customHeight="1" x14ac:dyDescent="0.25">
      <c r="A24">
        <v>17</v>
      </c>
      <c r="B24">
        <f t="shared" si="0"/>
        <v>0.49999999999999972</v>
      </c>
      <c r="C24">
        <f t="shared" si="1"/>
        <v>-0.86602540378443882</v>
      </c>
      <c r="E24" t="str">
        <f t="shared" si="2"/>
        <v/>
      </c>
      <c r="F24">
        <f t="shared" si="3"/>
        <v>0.49999999999999972</v>
      </c>
      <c r="G24">
        <f t="shared" si="4"/>
        <v>-0.86602540378443882</v>
      </c>
      <c r="H24" s="30"/>
      <c r="I24" s="30"/>
      <c r="J24" s="30" t="s">
        <v>43</v>
      </c>
      <c r="K24" s="30"/>
      <c r="L24" s="30"/>
      <c r="M24" s="30"/>
      <c r="N24" s="30"/>
      <c r="O24" s="30"/>
      <c r="P24" s="30"/>
      <c r="Q24" s="30"/>
      <c r="R24" s="30"/>
      <c r="S24" s="1"/>
      <c r="T24" s="1"/>
      <c r="U24" s="1"/>
      <c r="V24" s="1"/>
      <c r="W24" s="1"/>
      <c r="X24" s="1"/>
      <c r="Y24" s="1"/>
      <c r="Z24" s="1"/>
      <c r="AA24" s="1"/>
      <c r="AB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4.25" customHeight="1" x14ac:dyDescent="0.25">
      <c r="A25">
        <v>18</v>
      </c>
      <c r="B25">
        <f t="shared" si="0"/>
        <v>3.06287113727155E-16</v>
      </c>
      <c r="C25">
        <f t="shared" si="1"/>
        <v>-1</v>
      </c>
      <c r="E25" t="str">
        <f t="shared" si="2"/>
        <v/>
      </c>
      <c r="F25">
        <f t="shared" si="3"/>
        <v>3.06287113727155E-16</v>
      </c>
      <c r="G25">
        <f t="shared" si="4"/>
        <v>-1</v>
      </c>
      <c r="H25" s="13">
        <v>3</v>
      </c>
      <c r="I25" s="29" t="s">
        <v>41</v>
      </c>
      <c r="J25" s="30"/>
      <c r="K25" s="30"/>
      <c r="L25" s="30"/>
      <c r="M25" s="30"/>
      <c r="N25" s="30"/>
      <c r="O25" s="30"/>
      <c r="P25" s="30"/>
      <c r="Q25" s="30"/>
      <c r="R25" s="30"/>
      <c r="S25" s="1"/>
      <c r="T25" s="1"/>
      <c r="U25" s="1"/>
      <c r="V25" s="1"/>
      <c r="W25" s="1"/>
      <c r="X25" s="1"/>
      <c r="Y25" s="1"/>
      <c r="Z25" s="1"/>
      <c r="AA25" s="1"/>
      <c r="AB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25" customHeight="1" x14ac:dyDescent="0.25">
      <c r="A26">
        <v>19</v>
      </c>
      <c r="B26">
        <f t="shared" si="0"/>
        <v>-0.49999999999999922</v>
      </c>
      <c r="C26">
        <f t="shared" si="1"/>
        <v>-0.86602540378443915</v>
      </c>
      <c r="E26" t="str">
        <f t="shared" si="2"/>
        <v/>
      </c>
      <c r="F26">
        <f t="shared" si="3"/>
        <v>-0.49999999999999922</v>
      </c>
      <c r="G26">
        <f t="shared" si="4"/>
        <v>-0.86602540378443915</v>
      </c>
      <c r="H26" s="30"/>
      <c r="I26" s="30"/>
      <c r="J26" s="30" t="s">
        <v>44</v>
      </c>
      <c r="K26" s="30"/>
      <c r="L26" s="30"/>
      <c r="M26" s="30"/>
      <c r="N26" s="30"/>
      <c r="O26" s="30"/>
      <c r="P26" s="30"/>
      <c r="Q26" s="30"/>
      <c r="R26" s="30"/>
      <c r="S26" s="1"/>
      <c r="T26" s="1"/>
      <c r="U26" s="1"/>
      <c r="V26" s="1"/>
      <c r="W26" s="1"/>
      <c r="X26" s="1"/>
      <c r="Y26" s="1"/>
      <c r="Z26" s="1"/>
      <c r="AA26" s="1"/>
      <c r="AB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4.25" customHeight="1" x14ac:dyDescent="0.25">
      <c r="A27">
        <v>20</v>
      </c>
      <c r="B27">
        <f t="shared" si="0"/>
        <v>-0.86602540378443882</v>
      </c>
      <c r="C27">
        <f t="shared" si="1"/>
        <v>-0.49999999999999978</v>
      </c>
      <c r="E27" t="str">
        <f t="shared" si="2"/>
        <v/>
      </c>
      <c r="F27">
        <f t="shared" si="3"/>
        <v>-0.86602540378443882</v>
      </c>
      <c r="G27">
        <f t="shared" si="4"/>
        <v>-0.49999999999999978</v>
      </c>
      <c r="H27" s="30"/>
      <c r="I27" s="30"/>
      <c r="J27" s="30" t="s">
        <v>45</v>
      </c>
      <c r="K27" s="30"/>
      <c r="L27" s="30"/>
      <c r="M27" s="30"/>
      <c r="N27" s="30"/>
      <c r="O27" s="30"/>
      <c r="P27" s="30"/>
      <c r="Q27" s="30"/>
      <c r="R27" s="30"/>
      <c r="S27" s="1"/>
      <c r="T27" s="1"/>
      <c r="U27" s="1"/>
      <c r="V27" s="1"/>
      <c r="W27" s="1"/>
      <c r="X27" s="1"/>
      <c r="Y27" s="1"/>
      <c r="Z27" s="1"/>
      <c r="AA27" s="1"/>
      <c r="AB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4.25" customHeight="1" x14ac:dyDescent="0.25">
      <c r="A28">
        <v>21</v>
      </c>
      <c r="B28">
        <f t="shared" si="0"/>
        <v>-1</v>
      </c>
      <c r="C28">
        <f t="shared" si="1"/>
        <v>-3.67544536472586E-16</v>
      </c>
      <c r="E28" t="str">
        <f t="shared" si="2"/>
        <v/>
      </c>
      <c r="F28">
        <f t="shared" si="3"/>
        <v>-1</v>
      </c>
      <c r="G28">
        <f t="shared" si="4"/>
        <v>-3.67544536472586E-16</v>
      </c>
      <c r="H28" s="13">
        <v>4</v>
      </c>
      <c r="I28" s="29" t="s">
        <v>22</v>
      </c>
      <c r="J28" s="30"/>
      <c r="K28" s="30"/>
      <c r="L28" s="30"/>
      <c r="M28" s="30"/>
      <c r="N28" s="30"/>
      <c r="O28" s="30"/>
      <c r="P28" s="30"/>
      <c r="Q28" s="30"/>
      <c r="R28" s="30"/>
      <c r="S28" s="1"/>
      <c r="T28" s="1"/>
      <c r="U28" s="1"/>
      <c r="V28" s="1"/>
      <c r="W28" s="1"/>
      <c r="X28" s="1"/>
      <c r="Y28" s="1"/>
      <c r="Z28" s="1"/>
      <c r="AA28" s="1"/>
      <c r="AB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4.25" customHeight="1" x14ac:dyDescent="0.25">
      <c r="A29">
        <v>22</v>
      </c>
      <c r="B29">
        <f t="shared" si="0"/>
        <v>-0.86602540378443915</v>
      </c>
      <c r="C29">
        <f t="shared" si="1"/>
        <v>0.49999999999999917</v>
      </c>
      <c r="E29" t="str">
        <f t="shared" si="2"/>
        <v/>
      </c>
      <c r="F29">
        <f t="shared" si="3"/>
        <v>-0.86602540378443915</v>
      </c>
      <c r="G29">
        <f t="shared" si="4"/>
        <v>0.49999999999999917</v>
      </c>
      <c r="H29" s="13">
        <v>5</v>
      </c>
      <c r="I29" s="29" t="s">
        <v>18</v>
      </c>
      <c r="J29" s="30"/>
      <c r="K29" s="30"/>
      <c r="L29" s="30"/>
      <c r="M29" s="30"/>
      <c r="N29" s="30"/>
      <c r="O29" s="30"/>
      <c r="P29" s="30"/>
      <c r="Q29" s="30"/>
      <c r="R29" s="30"/>
      <c r="S29" s="1"/>
      <c r="T29" s="1"/>
      <c r="U29" s="1"/>
      <c r="V29" s="1"/>
      <c r="W29" s="1"/>
      <c r="X29" s="1"/>
      <c r="Y29" s="1"/>
      <c r="Z29" s="1"/>
      <c r="AA29" s="1"/>
      <c r="AB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.25" customHeight="1" x14ac:dyDescent="0.25">
      <c r="A30">
        <v>23</v>
      </c>
      <c r="B30">
        <f t="shared" si="0"/>
        <v>-0.50000000000000133</v>
      </c>
      <c r="C30">
        <f t="shared" si="1"/>
        <v>0.86602540378443782</v>
      </c>
      <c r="E30" t="str">
        <f t="shared" si="2"/>
        <v/>
      </c>
      <c r="F30">
        <f t="shared" si="3"/>
        <v>-0.50000000000000133</v>
      </c>
      <c r="G30">
        <f t="shared" si="4"/>
        <v>0.86602540378443782</v>
      </c>
      <c r="H30" s="13">
        <v>6</v>
      </c>
      <c r="I30" s="29" t="s">
        <v>46</v>
      </c>
      <c r="J30" s="30"/>
      <c r="K30" s="30"/>
      <c r="L30" s="30"/>
      <c r="M30" s="30"/>
      <c r="N30" s="30"/>
      <c r="O30" s="30"/>
      <c r="P30" s="30"/>
      <c r="Q30" s="30"/>
      <c r="R30" s="30"/>
      <c r="S30" s="1"/>
      <c r="T30" s="1"/>
      <c r="U30" s="1"/>
      <c r="V30" s="1"/>
      <c r="W30" s="1"/>
      <c r="X30" s="1"/>
      <c r="Y30" s="1"/>
      <c r="Z30" s="1"/>
      <c r="AA30" s="1"/>
      <c r="AB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4.25" customHeight="1" x14ac:dyDescent="0.25">
      <c r="A31">
        <v>24</v>
      </c>
      <c r="B31">
        <f t="shared" si="0"/>
        <v>-4.28801959218017E-16</v>
      </c>
      <c r="C31">
        <f t="shared" si="1"/>
        <v>1</v>
      </c>
      <c r="E31" t="str">
        <f t="shared" si="2"/>
        <v/>
      </c>
      <c r="F31">
        <f t="shared" si="3"/>
        <v>-4.28801959218017E-16</v>
      </c>
      <c r="G31">
        <f t="shared" si="4"/>
        <v>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4.25" customHeight="1" x14ac:dyDescent="0.25">
      <c r="A32">
        <v>25</v>
      </c>
      <c r="B32">
        <f t="shared" si="0"/>
        <v>0.50000000000000067</v>
      </c>
      <c r="C32">
        <f t="shared" si="1"/>
        <v>0.86602540378443826</v>
      </c>
      <c r="E32" t="str">
        <f t="shared" si="2"/>
        <v/>
      </c>
      <c r="F32">
        <f t="shared" si="3"/>
        <v>0.50000000000000067</v>
      </c>
      <c r="G32">
        <f t="shared" si="4"/>
        <v>0.86602540378443826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4.25" customHeight="1" x14ac:dyDescent="0.25">
      <c r="A33">
        <v>26</v>
      </c>
      <c r="B33">
        <f t="shared" si="0"/>
        <v>0.86602540378443871</v>
      </c>
      <c r="C33">
        <f t="shared" si="1"/>
        <v>0.49999999999999989</v>
      </c>
      <c r="E33" t="str">
        <f t="shared" si="2"/>
        <v/>
      </c>
      <c r="F33">
        <f t="shared" si="3"/>
        <v>0.86602540378443871</v>
      </c>
      <c r="G33">
        <f t="shared" si="4"/>
        <v>0.49999999999999989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.25" customHeight="1" x14ac:dyDescent="0.25">
      <c r="A34">
        <v>27</v>
      </c>
      <c r="B34">
        <f t="shared" si="0"/>
        <v>1</v>
      </c>
      <c r="C34">
        <f t="shared" si="1"/>
        <v>4.90059381963448E-16</v>
      </c>
      <c r="E34" t="str">
        <f t="shared" si="2"/>
        <v/>
      </c>
      <c r="F34">
        <f t="shared" si="3"/>
        <v>1</v>
      </c>
      <c r="G34">
        <f t="shared" si="4"/>
        <v>4.90059381963448E-16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.25" customHeight="1" x14ac:dyDescent="0.25">
      <c r="A35">
        <v>28</v>
      </c>
      <c r="B35">
        <f t="shared" si="0"/>
        <v>0.86602540378443915</v>
      </c>
      <c r="C35">
        <f t="shared" si="1"/>
        <v>-0.49999999999999906</v>
      </c>
      <c r="E35" t="str">
        <f t="shared" si="2"/>
        <v/>
      </c>
      <c r="F35">
        <f t="shared" si="3"/>
        <v>0.86602540378443915</v>
      </c>
      <c r="G35">
        <f t="shared" si="4"/>
        <v>-0.49999999999999906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x14ac:dyDescent="0.25">
      <c r="A36">
        <v>29</v>
      </c>
      <c r="B36">
        <f t="shared" si="0"/>
        <v>0.49999999999999994</v>
      </c>
      <c r="C36">
        <f t="shared" si="1"/>
        <v>-0.86602540378443871</v>
      </c>
      <c r="E36" t="str">
        <f t="shared" si="2"/>
        <v/>
      </c>
      <c r="F36">
        <f t="shared" si="3"/>
        <v>0.49999999999999994</v>
      </c>
      <c r="G36">
        <f t="shared" si="4"/>
        <v>-0.86602540378443871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x14ac:dyDescent="0.25">
      <c r="A37">
        <v>30</v>
      </c>
      <c r="B37">
        <f t="shared" si="0"/>
        <v>2.3276736441091295E-15</v>
      </c>
      <c r="C37">
        <f t="shared" si="1"/>
        <v>-1</v>
      </c>
      <c r="E37" t="str">
        <f t="shared" si="2"/>
        <v/>
      </c>
      <c r="F37">
        <f t="shared" si="3"/>
        <v>2.3276736441091295E-15</v>
      </c>
      <c r="G37">
        <f t="shared" si="4"/>
        <v>-1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x14ac:dyDescent="0.25">
      <c r="S38" s="1"/>
      <c r="T38" s="1"/>
      <c r="U38" s="1"/>
      <c r="V38" s="1"/>
      <c r="W38" s="1"/>
      <c r="X38" s="1"/>
      <c r="Y38" s="1"/>
      <c r="Z38" s="1"/>
      <c r="AA38" s="1"/>
      <c r="AB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x14ac:dyDescent="0.25">
      <c r="S39" s="1"/>
      <c r="T39" s="1"/>
      <c r="U39" s="1"/>
      <c r="V39" s="1"/>
      <c r="W39" s="1"/>
      <c r="X39" s="1"/>
      <c r="Y39" s="1"/>
      <c r="Z39" s="1"/>
      <c r="AA39" s="1"/>
      <c r="AB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x14ac:dyDescent="0.25">
      <c r="S40" s="1"/>
      <c r="T40" s="1"/>
      <c r="U40" s="1"/>
      <c r="V40" s="1"/>
      <c r="W40" s="1"/>
      <c r="X40" s="1"/>
      <c r="Y40" s="1"/>
      <c r="Z40" s="1"/>
      <c r="AA40" s="1"/>
      <c r="AB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x14ac:dyDescent="0.25">
      <c r="S41" s="1"/>
      <c r="T41" s="1"/>
      <c r="U41" s="1"/>
      <c r="V41" s="1"/>
      <c r="W41" s="1"/>
      <c r="X41" s="1"/>
      <c r="Y41" s="1"/>
      <c r="Z41" s="1"/>
      <c r="AA41" s="1"/>
      <c r="AB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x14ac:dyDescent="0.25">
      <c r="S42" s="1"/>
      <c r="T42" s="1"/>
      <c r="U42" s="1"/>
      <c r="V42" s="1"/>
      <c r="W42" s="1"/>
      <c r="X42" s="1"/>
      <c r="Y42" s="1"/>
      <c r="Z42" s="1"/>
      <c r="AA42" s="1"/>
      <c r="AB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S43" s="1"/>
      <c r="T43" s="1"/>
      <c r="U43" s="1"/>
      <c r="V43" s="1"/>
      <c r="W43" s="1"/>
      <c r="X43" s="1"/>
      <c r="Y43" s="1"/>
      <c r="Z43" s="1"/>
      <c r="AA43" s="1"/>
      <c r="AB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x14ac:dyDescent="0.25">
      <c r="S44" s="1"/>
      <c r="T44" s="1"/>
      <c r="U44" s="1"/>
      <c r="V44" s="1"/>
      <c r="W44" s="1"/>
      <c r="X44" s="1"/>
      <c r="Y44" s="1"/>
      <c r="Z44" s="1"/>
      <c r="AA44" s="1"/>
      <c r="AB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x14ac:dyDescent="0.25">
      <c r="S45" s="1"/>
      <c r="T45" s="1"/>
      <c r="U45" s="1"/>
      <c r="V45" s="1"/>
      <c r="W45" s="1"/>
      <c r="X45" s="1"/>
      <c r="Y45" s="1"/>
      <c r="Z45" s="1"/>
      <c r="AA45" s="1"/>
      <c r="AB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x14ac:dyDescent="0.25">
      <c r="S46" s="1"/>
      <c r="T46" s="1"/>
      <c r="U46" s="1"/>
      <c r="V46" s="1"/>
      <c r="W46" s="1"/>
      <c r="X46" s="1"/>
      <c r="Y46" s="1"/>
      <c r="Z46" s="1"/>
      <c r="AA46" s="1"/>
      <c r="AB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x14ac:dyDescent="0.25">
      <c r="S47" s="1"/>
      <c r="T47" s="1"/>
      <c r="U47" s="1"/>
      <c r="V47" s="1"/>
      <c r="W47" s="1"/>
      <c r="X47" s="1"/>
      <c r="Y47" s="1"/>
      <c r="Z47" s="1"/>
      <c r="AA47" s="1"/>
      <c r="AB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x14ac:dyDescent="0.25">
      <c r="S48" s="1"/>
      <c r="T48" s="1"/>
      <c r="U48" s="1"/>
      <c r="V48" s="1"/>
      <c r="W48" s="1"/>
      <c r="X48" s="1"/>
      <c r="Y48" s="1"/>
      <c r="Z48" s="1"/>
      <c r="AA48" s="1"/>
      <c r="AB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9:39" x14ac:dyDescent="0.25">
      <c r="S49" s="1"/>
      <c r="T49" s="1"/>
      <c r="U49" s="1"/>
      <c r="V49" s="1"/>
      <c r="W49" s="1"/>
      <c r="X49" s="1"/>
      <c r="Y49" s="1"/>
      <c r="Z49" s="1"/>
      <c r="AA49" s="1"/>
      <c r="AB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9:39" x14ac:dyDescent="0.25">
      <c r="S50" s="1"/>
      <c r="T50" s="1"/>
      <c r="U50" s="1"/>
      <c r="V50" s="1"/>
      <c r="W50" s="1"/>
      <c r="X50" s="1"/>
      <c r="Y50" s="1"/>
      <c r="Z50" s="1"/>
      <c r="AA50" s="1"/>
      <c r="AB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9:39" x14ac:dyDescent="0.25">
      <c r="S51" s="1"/>
      <c r="T51" s="1"/>
      <c r="U51" s="1"/>
      <c r="V51" s="1"/>
      <c r="W51" s="1"/>
      <c r="X51" s="1"/>
      <c r="Y51" s="1"/>
      <c r="Z51" s="1"/>
      <c r="AA51" s="1"/>
      <c r="AB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9:39" x14ac:dyDescent="0.25">
      <c r="S52" s="1"/>
      <c r="T52" s="1"/>
      <c r="U52" s="1"/>
      <c r="V52" s="1"/>
      <c r="W52" s="1"/>
      <c r="X52" s="1"/>
      <c r="Y52" s="1"/>
      <c r="Z52" s="1"/>
      <c r="AA52" s="1"/>
      <c r="AB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635D40662274D8CBD1B41D7BCB95F" ma:contentTypeVersion="13" ma:contentTypeDescription="Create a new document." ma:contentTypeScope="" ma:versionID="bc33baa5ece299bb9c0cd76e83e93834">
  <xsd:schema xmlns:xsd="http://www.w3.org/2001/XMLSchema" xmlns:xs="http://www.w3.org/2001/XMLSchema" xmlns:p="http://schemas.microsoft.com/office/2006/metadata/properties" xmlns:ns3="cf4ad7c6-1faf-4967-a902-cf8993936e57" xmlns:ns4="f3b9814d-d007-41a8-a302-92fbcf9eef50" targetNamespace="http://schemas.microsoft.com/office/2006/metadata/properties" ma:root="true" ma:fieldsID="31133dd74839acb075258c185da05fb1" ns3:_="" ns4:_="">
    <xsd:import namespace="cf4ad7c6-1faf-4967-a902-cf8993936e57"/>
    <xsd:import namespace="f3b9814d-d007-41a8-a302-92fbcf9eef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ad7c6-1faf-4967-a902-cf8993936e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b9814d-d007-41a8-a302-92fbcf9eef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8AD2D4-DC0A-4291-A782-C62EC18F6B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277C85-8BD3-44BA-85C4-D7FB614F9F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ad7c6-1faf-4967-a902-cf8993936e57"/>
    <ds:schemaRef ds:uri="f3b9814d-d007-41a8-a302-92fbcf9eef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8CA0F7-E62A-42D3-A79D-9CC919B61D3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f4ad7c6-1faf-4967-a902-cf8993936e57"/>
    <ds:schemaRef ds:uri="http://purl.org/dc/elements/1.1/"/>
    <ds:schemaRef ds:uri="http://schemas.microsoft.com/office/2006/metadata/properties"/>
    <ds:schemaRef ds:uri="http://schemas.microsoft.com/office/2006/documentManagement/types"/>
    <ds:schemaRef ds:uri="f3b9814d-d007-41a8-a302-92fbcf9eef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Triangles from Lines</vt:lpstr>
      <vt:lpstr>Polygon Vertices</vt:lpstr>
      <vt:lpstr>j</vt:lpstr>
      <vt:lpstr>k</vt:lpstr>
      <vt:lpstr>n</vt:lpstr>
      <vt:lpstr>v</vt:lpstr>
      <vt:lpstr>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Erfle, Steve</cp:lastModifiedBy>
  <dcterms:created xsi:type="dcterms:W3CDTF">2020-09-06T20:25:54Z</dcterms:created>
  <dcterms:modified xsi:type="dcterms:W3CDTF">2021-04-21T16:20:25Z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0x0101002E8635D40662274D8CBD1B41D7BCB95F</vt:lpwstr>
  </property>
</Properties>
</file>