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kinson0-my.sharepoint.com/personal/erfle_dickinson_edu/Documents/Documents/newdocuments/word/research/ExcelGraphics/Math/Book/PwP Excel Files/"/>
    </mc:Choice>
  </mc:AlternateContent>
  <xr:revisionPtr revIDLastSave="0" documentId="8_{7E93E93A-A061-4962-A1AD-7789CCC4FF75}" xr6:coauthVersionLast="47" xr6:coauthVersionMax="47" xr10:uidLastSave="{00000000-0000-0000-0000-000000000000}"/>
  <bookViews>
    <workbookView xWindow="-25320" yWindow="300" windowWidth="25440" windowHeight="15270" activeTab="1" xr2:uid="{040A640E-9B56-4F32-800C-FA55E71A80E5}"/>
  </bookViews>
  <sheets>
    <sheet name="Screenshot" sheetId="12" r:id="rId1"/>
    <sheet name="Smallest Triangle Locked" sheetId="11" r:id="rId2"/>
    <sheet name="1 non-H line Concurrence A (2)" sheetId="10" r:id="rId3"/>
    <sheet name="Concurrence 2H images (4)" sheetId="9" r:id="rId4"/>
    <sheet name="Concurrence 2H images (3)" sheetId="8" r:id="rId5"/>
    <sheet name="Concurrence 2H images (2)" sheetId="7" r:id="rId6"/>
    <sheet name="Concurrence 2H images" sheetId="1" r:id="rId7"/>
    <sheet name="2 Concurrence H 1 Image (1)" sheetId="3" r:id="rId8"/>
    <sheet name="2 Concurrence H 1 Image (2)" sheetId="5" r:id="rId9"/>
    <sheet name="1 non-H line Concurrence A" sheetId="6" r:id="rId10"/>
    <sheet name="1 non-H line Concurrence B " sheetId="4" r:id="rId11"/>
  </sheets>
  <definedNames>
    <definedName name="k">#REF!</definedName>
    <definedName name="n">'Smallest Triangle Locked'!$B$1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1" l="1"/>
  <c r="A5" i="11"/>
  <c r="C34" i="11"/>
  <c r="C30" i="11"/>
  <c r="C32" i="11"/>
  <c r="D26" i="11"/>
  <c r="C31" i="11"/>
  <c r="C33" i="11"/>
  <c r="C29" i="11"/>
  <c r="C27" i="11"/>
  <c r="A8" i="11" l="1"/>
  <c r="A11" i="11" l="1"/>
  <c r="A34" i="11" l="1"/>
  <c r="L17" i="11"/>
  <c r="L14" i="11"/>
  <c r="L8" i="11"/>
  <c r="L11" i="11"/>
  <c r="G11" i="11" l="1"/>
  <c r="G8" i="11"/>
  <c r="A17" i="11"/>
  <c r="G17" i="11" s="1"/>
  <c r="A14" i="11"/>
  <c r="G14" i="11" s="1"/>
  <c r="A13" i="11"/>
  <c r="D13" i="11" s="1"/>
  <c r="A10" i="11"/>
  <c r="D10" i="11" s="1"/>
  <c r="G4" i="11"/>
  <c r="L4" i="11" s="1"/>
  <c r="A19" i="10"/>
  <c r="B19" i="10" s="1"/>
  <c r="F17" i="10"/>
  <c r="A16" i="10"/>
  <c r="C16" i="10" s="1"/>
  <c r="F14" i="10"/>
  <c r="A13" i="10"/>
  <c r="C13" i="10" s="1"/>
  <c r="A10" i="10"/>
  <c r="C10" i="10" s="1"/>
  <c r="F4" i="10"/>
  <c r="F13" i="10" s="1"/>
  <c r="H13" i="10" s="1"/>
  <c r="L10" i="11" l="1"/>
  <c r="L19" i="11"/>
  <c r="L13" i="11"/>
  <c r="L16" i="11"/>
  <c r="G10" i="11"/>
  <c r="I10" i="11" s="1"/>
  <c r="A19" i="11"/>
  <c r="D19" i="11" s="1"/>
  <c r="A16" i="11"/>
  <c r="D16" i="11" s="1"/>
  <c r="G16" i="11"/>
  <c r="I16" i="11" s="1"/>
  <c r="G19" i="11"/>
  <c r="B13" i="11"/>
  <c r="B10" i="11"/>
  <c r="G13" i="11"/>
  <c r="F19" i="10"/>
  <c r="H19" i="10" s="1"/>
  <c r="C19" i="10"/>
  <c r="F10" i="10"/>
  <c r="H10" i="10" s="1"/>
  <c r="F16" i="10"/>
  <c r="H16" i="10" s="1"/>
  <c r="B16" i="10"/>
  <c r="B13" i="10"/>
  <c r="B10" i="10"/>
  <c r="G13" i="10"/>
  <c r="J13" i="6"/>
  <c r="J12" i="6"/>
  <c r="N16" i="11" l="1"/>
  <c r="M16" i="11"/>
  <c r="N13" i="11"/>
  <c r="M13" i="11"/>
  <c r="N19" i="11"/>
  <c r="M19" i="11"/>
  <c r="N10" i="11"/>
  <c r="M10" i="11"/>
  <c r="H10" i="11"/>
  <c r="B16" i="11"/>
  <c r="H16" i="11"/>
  <c r="B19" i="11"/>
  <c r="F12" i="11"/>
  <c r="F13" i="11" s="1"/>
  <c r="H19" i="11"/>
  <c r="I19" i="11"/>
  <c r="I13" i="11"/>
  <c r="H13" i="11"/>
  <c r="G19" i="10"/>
  <c r="E15" i="10"/>
  <c r="E16" i="10" s="1"/>
  <c r="G10" i="10"/>
  <c r="J12" i="10" s="1"/>
  <c r="J13" i="10" s="1"/>
  <c r="G16" i="10"/>
  <c r="E12" i="10"/>
  <c r="E13" i="10" s="1"/>
  <c r="F21" i="9"/>
  <c r="H21" i="9" s="1"/>
  <c r="A21" i="9"/>
  <c r="B21" i="9" s="1"/>
  <c r="F18" i="9"/>
  <c r="H18" i="9" s="1"/>
  <c r="A18" i="9"/>
  <c r="B18" i="9" s="1"/>
  <c r="F15" i="9"/>
  <c r="H15" i="9" s="1"/>
  <c r="A15" i="9"/>
  <c r="B15" i="9" s="1"/>
  <c r="F12" i="9"/>
  <c r="H12" i="9" s="1"/>
  <c r="A12" i="9"/>
  <c r="B12" i="9" s="1"/>
  <c r="F7" i="9"/>
  <c r="G7" i="9" s="1"/>
  <c r="A7" i="9"/>
  <c r="C7" i="9" s="1"/>
  <c r="P15" i="11" l="1"/>
  <c r="P16" i="11" s="1"/>
  <c r="P12" i="11"/>
  <c r="P13" i="11" s="1"/>
  <c r="F15" i="11"/>
  <c r="F16" i="11" s="1"/>
  <c r="E7" i="11" s="1"/>
  <c r="A22" i="11" s="1"/>
  <c r="K15" i="11"/>
  <c r="K16" i="11" s="1"/>
  <c r="K12" i="11"/>
  <c r="J15" i="10"/>
  <c r="J16" i="10" s="1"/>
  <c r="I7" i="10" s="1"/>
  <c r="D7" i="10"/>
  <c r="D10" i="10" s="1"/>
  <c r="G12" i="9"/>
  <c r="G21" i="9"/>
  <c r="G15" i="9"/>
  <c r="G18" i="9"/>
  <c r="C21" i="9"/>
  <c r="C18" i="9"/>
  <c r="C15" i="9"/>
  <c r="C12" i="9"/>
  <c r="H7" i="9"/>
  <c r="B7" i="9"/>
  <c r="L9" i="8"/>
  <c r="H9" i="8"/>
  <c r="F21" i="8"/>
  <c r="H21" i="8" s="1"/>
  <c r="A21" i="8"/>
  <c r="C21" i="8" s="1"/>
  <c r="F18" i="8"/>
  <c r="G18" i="8" s="1"/>
  <c r="A18" i="8"/>
  <c r="B18" i="8" s="1"/>
  <c r="F15" i="8"/>
  <c r="G15" i="8" s="1"/>
  <c r="A15" i="8"/>
  <c r="C15" i="8" s="1"/>
  <c r="F12" i="8"/>
  <c r="G12" i="8" s="1"/>
  <c r="A12" i="8"/>
  <c r="B12" i="8" s="1"/>
  <c r="F7" i="8"/>
  <c r="H7" i="8" s="1"/>
  <c r="B7" i="8"/>
  <c r="A7" i="8"/>
  <c r="C7" i="8" s="1"/>
  <c r="F21" i="7"/>
  <c r="H21" i="7" s="1"/>
  <c r="A21" i="7"/>
  <c r="C21" i="7" s="1"/>
  <c r="F18" i="7"/>
  <c r="H18" i="7" s="1"/>
  <c r="A18" i="7"/>
  <c r="C18" i="7" s="1"/>
  <c r="F15" i="7"/>
  <c r="H15" i="7" s="1"/>
  <c r="A15" i="7"/>
  <c r="C15" i="7" s="1"/>
  <c r="F12" i="7"/>
  <c r="H12" i="7" s="1"/>
  <c r="A12" i="7"/>
  <c r="C12" i="7" s="1"/>
  <c r="F7" i="7"/>
  <c r="H7" i="7" s="1"/>
  <c r="A7" i="7"/>
  <c r="C7" i="7" s="1"/>
  <c r="A25" i="11" l="1"/>
  <c r="O7" i="11"/>
  <c r="E9" i="11"/>
  <c r="B22" i="11" s="1"/>
  <c r="B25" i="11" s="1"/>
  <c r="E10" i="11"/>
  <c r="K13" i="11"/>
  <c r="J7" i="11" s="1"/>
  <c r="A23" i="11" s="1"/>
  <c r="D9" i="10"/>
  <c r="I9" i="10"/>
  <c r="I10" i="10"/>
  <c r="J14" i="9"/>
  <c r="J15" i="9" s="1"/>
  <c r="J17" i="9"/>
  <c r="J18" i="9" s="1"/>
  <c r="E14" i="9"/>
  <c r="E15" i="9" s="1"/>
  <c r="E17" i="9"/>
  <c r="E18" i="9" s="1"/>
  <c r="H18" i="8"/>
  <c r="C12" i="8"/>
  <c r="B15" i="8"/>
  <c r="E14" i="8" s="1"/>
  <c r="E15" i="8" s="1"/>
  <c r="C18" i="8"/>
  <c r="G7" i="8"/>
  <c r="H15" i="8"/>
  <c r="B21" i="8"/>
  <c r="H12" i="8"/>
  <c r="G21" i="8"/>
  <c r="J17" i="8" s="1"/>
  <c r="B18" i="7"/>
  <c r="G18" i="7"/>
  <c r="J17" i="7" s="1"/>
  <c r="B21" i="7"/>
  <c r="B15" i="7"/>
  <c r="B7" i="7"/>
  <c r="B12" i="7"/>
  <c r="G15" i="7"/>
  <c r="G7" i="7"/>
  <c r="G12" i="7"/>
  <c r="J14" i="7" s="1"/>
  <c r="G21" i="7"/>
  <c r="D22" i="11" l="1"/>
  <c r="O10" i="11"/>
  <c r="A24" i="11"/>
  <c r="O9" i="11"/>
  <c r="J10" i="11"/>
  <c r="J9" i="11"/>
  <c r="B23" i="11" s="1"/>
  <c r="D23" i="11" s="1"/>
  <c r="D9" i="9"/>
  <c r="D12" i="9" s="1"/>
  <c r="I9" i="9"/>
  <c r="I12" i="9" s="1"/>
  <c r="J14" i="8"/>
  <c r="J18" i="8"/>
  <c r="E17" i="8"/>
  <c r="E17" i="7"/>
  <c r="E18" i="7" s="1"/>
  <c r="E14" i="7"/>
  <c r="J18" i="7"/>
  <c r="J15" i="7"/>
  <c r="E15" i="7"/>
  <c r="A19" i="6"/>
  <c r="B19" i="6" s="1"/>
  <c r="F17" i="6"/>
  <c r="A16" i="6"/>
  <c r="C16" i="6" s="1"/>
  <c r="F14" i="6"/>
  <c r="A13" i="6"/>
  <c r="C13" i="6" s="1"/>
  <c r="A10" i="6"/>
  <c r="C10" i="6" s="1"/>
  <c r="F4" i="6"/>
  <c r="F13" i="6" s="1"/>
  <c r="H13" i="6" s="1"/>
  <c r="A32" i="11" l="1"/>
  <c r="B24" i="11"/>
  <c r="D24" i="11" s="1"/>
  <c r="A33" i="11"/>
  <c r="A30" i="11"/>
  <c r="A31" i="11"/>
  <c r="D11" i="9"/>
  <c r="C9" i="9" s="1"/>
  <c r="I11" i="9"/>
  <c r="H9" i="9" s="1"/>
  <c r="E18" i="8"/>
  <c r="D9" i="8" s="1"/>
  <c r="D11" i="8" s="1"/>
  <c r="C9" i="8" s="1"/>
  <c r="J15" i="8"/>
  <c r="I9" i="8" s="1"/>
  <c r="I12" i="8" s="1"/>
  <c r="D9" i="7"/>
  <c r="D11" i="7" s="1"/>
  <c r="C9" i="7" s="1"/>
  <c r="I9" i="7"/>
  <c r="F16" i="6"/>
  <c r="H16" i="6" s="1"/>
  <c r="C19" i="6"/>
  <c r="F19" i="6"/>
  <c r="H19" i="6" s="1"/>
  <c r="B16" i="6"/>
  <c r="F10" i="6"/>
  <c r="B13" i="6"/>
  <c r="B10" i="6"/>
  <c r="G13" i="6"/>
  <c r="L9" i="9" l="1"/>
  <c r="D12" i="8"/>
  <c r="I11" i="8"/>
  <c r="D12" i="7"/>
  <c r="I11" i="7"/>
  <c r="H9" i="7" s="1"/>
  <c r="I12" i="7"/>
  <c r="G16" i="6"/>
  <c r="G19" i="6"/>
  <c r="J15" i="6" s="1"/>
  <c r="J16" i="6" s="1"/>
  <c r="E15" i="6"/>
  <c r="E16" i="6" s="1"/>
  <c r="G10" i="6"/>
  <c r="H10" i="6"/>
  <c r="E12" i="6"/>
  <c r="E13" i="6" s="1"/>
  <c r="D7" i="6" l="1"/>
  <c r="D10" i="6" s="1"/>
  <c r="I7" i="6"/>
  <c r="I10" i="6" s="1"/>
  <c r="D9" i="6" l="1"/>
  <c r="I9" i="6"/>
  <c r="J15" i="3" l="1"/>
  <c r="J14" i="3"/>
  <c r="E15" i="3"/>
  <c r="E14" i="3"/>
  <c r="J14" i="5"/>
  <c r="G15" i="5"/>
  <c r="F13" i="5"/>
  <c r="F10" i="5"/>
  <c r="A21" i="5"/>
  <c r="B21" i="5" s="1"/>
  <c r="A18" i="5"/>
  <c r="B18" i="5" s="1"/>
  <c r="A15" i="5"/>
  <c r="B15" i="5" s="1"/>
  <c r="A12" i="5"/>
  <c r="B12" i="5" s="1"/>
  <c r="A7" i="5"/>
  <c r="C7" i="5" s="1"/>
  <c r="F5" i="5"/>
  <c r="F21" i="5" s="1"/>
  <c r="C15" i="5" l="1"/>
  <c r="F18" i="5"/>
  <c r="G18" i="5" s="1"/>
  <c r="H21" i="5"/>
  <c r="G21" i="5"/>
  <c r="B7" i="5"/>
  <c r="C12" i="5"/>
  <c r="F12" i="5"/>
  <c r="C21" i="5"/>
  <c r="C18" i="5"/>
  <c r="F15" i="5"/>
  <c r="F7" i="5"/>
  <c r="H9" i="1"/>
  <c r="C9" i="1"/>
  <c r="H18" i="5" l="1"/>
  <c r="G7" i="5"/>
  <c r="H7" i="5"/>
  <c r="H15" i="5"/>
  <c r="E17" i="5"/>
  <c r="E18" i="5" s="1"/>
  <c r="H12" i="5"/>
  <c r="G12" i="5"/>
  <c r="J17" i="5"/>
  <c r="J18" i="5" s="1"/>
  <c r="E14" i="5"/>
  <c r="E15" i="5" s="1"/>
  <c r="F17" i="4"/>
  <c r="F14" i="4"/>
  <c r="A19" i="4"/>
  <c r="C19" i="4" s="1"/>
  <c r="A16" i="4"/>
  <c r="C16" i="4" s="1"/>
  <c r="A13" i="4"/>
  <c r="C13" i="4" s="1"/>
  <c r="A10" i="4"/>
  <c r="C10" i="4" s="1"/>
  <c r="F4" i="4"/>
  <c r="F13" i="4" s="1"/>
  <c r="G15" i="3"/>
  <c r="J18" i="1"/>
  <c r="J14" i="1"/>
  <c r="J15" i="1"/>
  <c r="G18" i="1"/>
  <c r="G15" i="1"/>
  <c r="G12" i="1"/>
  <c r="F5" i="3"/>
  <c r="F15" i="3" s="1"/>
  <c r="H15" i="3" s="1"/>
  <c r="F21" i="3"/>
  <c r="H21" i="3" s="1"/>
  <c r="A21" i="3"/>
  <c r="C21" i="3" s="1"/>
  <c r="F18" i="3"/>
  <c r="G18" i="3" s="1"/>
  <c r="A18" i="3"/>
  <c r="C18" i="3" s="1"/>
  <c r="A15" i="3"/>
  <c r="C15" i="3" s="1"/>
  <c r="A12" i="3"/>
  <c r="C12" i="3" s="1"/>
  <c r="A7" i="3"/>
  <c r="C7" i="3" s="1"/>
  <c r="G21" i="1"/>
  <c r="H18" i="1"/>
  <c r="B18" i="1"/>
  <c r="A7" i="1"/>
  <c r="C7" i="1" s="1"/>
  <c r="F21" i="1"/>
  <c r="H21" i="1" s="1"/>
  <c r="A21" i="1"/>
  <c r="B21" i="1" s="1"/>
  <c r="F18" i="1"/>
  <c r="A18" i="1"/>
  <c r="C18" i="1" s="1"/>
  <c r="F15" i="1"/>
  <c r="H15" i="1" s="1"/>
  <c r="A15" i="1"/>
  <c r="C15" i="1" s="1"/>
  <c r="F12" i="1"/>
  <c r="H12" i="1" s="1"/>
  <c r="A12" i="1"/>
  <c r="C12" i="1" s="1"/>
  <c r="F7" i="1"/>
  <c r="H7" i="1" s="1"/>
  <c r="B12" i="3" l="1"/>
  <c r="B15" i="3"/>
  <c r="B18" i="3"/>
  <c r="J15" i="5"/>
  <c r="I9" i="5" s="1"/>
  <c r="I12" i="5" s="1"/>
  <c r="D9" i="5"/>
  <c r="D11" i="5" s="1"/>
  <c r="C9" i="5" s="1"/>
  <c r="F16" i="4"/>
  <c r="H16" i="4" s="1"/>
  <c r="F10" i="4"/>
  <c r="H10" i="4" s="1"/>
  <c r="B13" i="4"/>
  <c r="F19" i="4"/>
  <c r="H19" i="4" s="1"/>
  <c r="G13" i="4"/>
  <c r="H13" i="4"/>
  <c r="B19" i="4"/>
  <c r="B16" i="4"/>
  <c r="B10" i="4"/>
  <c r="F7" i="3"/>
  <c r="H7" i="3" s="1"/>
  <c r="F12" i="3"/>
  <c r="H18" i="3"/>
  <c r="B7" i="3"/>
  <c r="B21" i="3"/>
  <c r="G21" i="3"/>
  <c r="C21" i="1"/>
  <c r="E17" i="1" s="1"/>
  <c r="B7" i="1"/>
  <c r="G7" i="1"/>
  <c r="B12" i="1"/>
  <c r="E14" i="1" s="1"/>
  <c r="E15" i="1" s="1"/>
  <c r="B15" i="1"/>
  <c r="J17" i="1"/>
  <c r="J17" i="3" l="1"/>
  <c r="J18" i="3" s="1"/>
  <c r="H12" i="3"/>
  <c r="G12" i="3"/>
  <c r="E17" i="3"/>
  <c r="E18" i="3" s="1"/>
  <c r="D9" i="3" s="1"/>
  <c r="D11" i="3" s="1"/>
  <c r="C9" i="3" s="1"/>
  <c r="I11" i="5"/>
  <c r="H9" i="5" s="1"/>
  <c r="D12" i="5"/>
  <c r="E15" i="4"/>
  <c r="E16" i="4" s="1"/>
  <c r="G19" i="4"/>
  <c r="G16" i="4"/>
  <c r="G10" i="4"/>
  <c r="J12" i="4" s="1"/>
  <c r="J13" i="4" s="1"/>
  <c r="E12" i="4"/>
  <c r="E13" i="4" s="1"/>
  <c r="G7" i="3"/>
  <c r="E18" i="1"/>
  <c r="D9" i="1" s="1"/>
  <c r="D11" i="1" s="1"/>
  <c r="J15" i="4" l="1"/>
  <c r="J16" i="4" s="1"/>
  <c r="I7" i="4" s="1"/>
  <c r="D7" i="4"/>
  <c r="D9" i="4" s="1"/>
  <c r="I9" i="3"/>
  <c r="I11" i="3" s="1"/>
  <c r="H9" i="3" s="1"/>
  <c r="D12" i="3"/>
  <c r="I9" i="1"/>
  <c r="I11" i="1" s="1"/>
  <c r="D12" i="1"/>
  <c r="D10" i="4" l="1"/>
  <c r="I10" i="4"/>
  <c r="I9" i="4"/>
  <c r="I12" i="1"/>
  <c r="I12" i="3"/>
</calcChain>
</file>

<file path=xl/sharedStrings.xml><?xml version="1.0" encoding="utf-8"?>
<sst xmlns="http://schemas.openxmlformats.org/spreadsheetml/2006/main" count="863" uniqueCount="122">
  <si>
    <t>Concurrent Points</t>
  </si>
  <si>
    <t xml:space="preserve">3 lines are concurrent when they pass through one another at a common point. </t>
  </si>
  <si>
    <t xml:space="preserve">This point is called the point of concurrency. </t>
  </si>
  <si>
    <t>n</t>
  </si>
  <si>
    <t>j</t>
  </si>
  <si>
    <r>
      <rPr>
        <sz val="11"/>
        <color theme="1"/>
        <rFont val="Symbol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fraction</t>
    </r>
  </si>
  <si>
    <t>x</t>
  </si>
  <si>
    <t>y</t>
  </si>
  <si>
    <t>where pi() = 3.1415…</t>
  </si>
  <si>
    <t>Solve for x in      mx+b = cx+d</t>
  </si>
  <si>
    <t>x* = (d-b)/(m-c)</t>
  </si>
  <si>
    <t>x*</t>
  </si>
  <si>
    <t>Check: Same y at x*.</t>
  </si>
  <si>
    <t>mx+b</t>
  </si>
  <si>
    <t>cx+d</t>
  </si>
  <si>
    <r>
      <t xml:space="preserve">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y/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x=m</t>
    </r>
  </si>
  <si>
    <r>
      <t>y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-mx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=b</t>
    </r>
  </si>
  <si>
    <r>
      <t xml:space="preserve">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y/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x=c</t>
    </r>
  </si>
  <si>
    <r>
      <t>y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-cx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=d</t>
    </r>
  </si>
  <si>
    <t>Check: y at x*.</t>
  </si>
  <si>
    <r>
      <rPr>
        <sz val="12"/>
        <color theme="1"/>
        <rFont val="Symbol"/>
        <family val="1"/>
        <charset val="2"/>
      </rPr>
      <t>p</t>
    </r>
    <r>
      <rPr>
        <vertAlign val="subscript"/>
        <sz val="12"/>
        <color theme="1"/>
        <rFont val="Calibri"/>
        <family val="2"/>
        <scheme val="minor"/>
      </rPr>
      <t xml:space="preserve">fraction </t>
    </r>
    <r>
      <rPr>
        <sz val="12"/>
        <color theme="1"/>
        <rFont val="Calibri"/>
        <family val="2"/>
        <scheme val="minor"/>
      </rPr>
      <t>= 2*</t>
    </r>
    <r>
      <rPr>
        <b/>
        <i/>
        <sz val="12"/>
        <color theme="1"/>
        <rFont val="Calibri"/>
        <family val="2"/>
        <scheme val="minor"/>
      </rPr>
      <t>j</t>
    </r>
    <r>
      <rPr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n</t>
    </r>
  </si>
  <si>
    <r>
      <t>x = COS((0.5-</t>
    </r>
    <r>
      <rPr>
        <sz val="12"/>
        <color theme="1"/>
        <rFont val="Symbol"/>
        <family val="1"/>
        <charset val="2"/>
      </rPr>
      <t>p</t>
    </r>
    <r>
      <rPr>
        <vertAlign val="subscript"/>
        <sz val="12"/>
        <color theme="1"/>
        <rFont val="Calibri"/>
        <family val="2"/>
        <scheme val="minor"/>
      </rPr>
      <t>fraction</t>
    </r>
    <r>
      <rPr>
        <sz val="12"/>
        <color theme="1"/>
        <rFont val="Calibri"/>
        <family val="2"/>
        <scheme val="minor"/>
      </rPr>
      <t>)*pi())</t>
    </r>
  </si>
  <si>
    <r>
      <t>y = SIN((0.5-</t>
    </r>
    <r>
      <rPr>
        <sz val="12"/>
        <color theme="1"/>
        <rFont val="Symbol"/>
        <family val="1"/>
        <charset val="2"/>
      </rPr>
      <t>p</t>
    </r>
    <r>
      <rPr>
        <vertAlign val="subscript"/>
        <sz val="12"/>
        <color theme="1"/>
        <rFont val="Calibri"/>
        <family val="2"/>
        <scheme val="minor"/>
      </rPr>
      <t>fraction</t>
    </r>
    <r>
      <rPr>
        <sz val="12"/>
        <color theme="1"/>
        <rFont val="Calibri"/>
        <family val="2"/>
        <scheme val="minor"/>
      </rPr>
      <t>)*pi())</t>
    </r>
  </si>
  <si>
    <r>
      <t xml:space="preserve">2 Horizontals. This examines one apparent concurrent point on an </t>
    </r>
    <r>
      <rPr>
        <b/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= 24 and on an </t>
    </r>
    <r>
      <rPr>
        <b/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= 21 image. </t>
    </r>
  </si>
  <si>
    <t xml:space="preserve">2 Horizontal concurrent points on one image. </t>
  </si>
  <si>
    <t>tied cell</t>
  </si>
  <si>
    <t>k</t>
  </si>
  <si>
    <r>
      <rPr>
        <b/>
        <i/>
        <sz val="11"/>
        <color theme="1"/>
        <rFont val="Calibri"/>
        <family val="2"/>
        <scheme val="minor"/>
      </rPr>
      <t>j-n-j</t>
    </r>
    <r>
      <rPr>
        <sz val="11"/>
        <color theme="1"/>
        <rFont val="Calibri"/>
        <family val="2"/>
        <scheme val="minor"/>
      </rPr>
      <t xml:space="preserve"> is a horizontal line in the </t>
    </r>
    <r>
      <rPr>
        <b/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-gon image.</t>
    </r>
  </si>
  <si>
    <t>j1</t>
  </si>
  <si>
    <t>j2</t>
  </si>
  <si>
    <t>j3</t>
  </si>
  <si>
    <t>j4</t>
  </si>
  <si>
    <t>Line y = mx+b from j1-j2</t>
  </si>
  <si>
    <t>Line y = cx+d from j3-j4</t>
  </si>
  <si>
    <r>
      <t>With 180</t>
    </r>
    <r>
      <rPr>
        <sz val="11"/>
        <color rgb="FFFF0000"/>
        <rFont val="Calibri"/>
        <family val="2"/>
      </rPr>
      <t>°</t>
    </r>
    <r>
      <rPr>
        <sz val="11"/>
        <color rgb="FFFF0000"/>
        <rFont val="Calibri"/>
        <family val="2"/>
        <scheme val="minor"/>
      </rPr>
      <t xml:space="preserve"> rotational symmetry, each side checks 2 pts.</t>
    </r>
  </si>
  <si>
    <t>3 and 4 on 24 are octagon and hexagon vertices</t>
  </si>
  <si>
    <t>Enter data on n and endpoints j1 - j6</t>
  </si>
  <si>
    <t>j5</t>
  </si>
  <si>
    <t>j6</t>
  </si>
  <si>
    <t>Concurrent if x* and y* are equal.</t>
  </si>
  <si>
    <t>tied cells by equation</t>
  </si>
  <si>
    <t>comparison cells</t>
  </si>
  <si>
    <t>Line y = mx+b from j5-j6</t>
  </si>
  <si>
    <t>Line y = cx+d from j7-j8</t>
  </si>
  <si>
    <t>j7</t>
  </si>
  <si>
    <t>j8</t>
  </si>
  <si>
    <r>
      <t xml:space="preserve">Enter data on 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and endpoints</t>
    </r>
    <r>
      <rPr>
        <b/>
        <i/>
        <sz val="11"/>
        <color theme="1"/>
        <rFont val="Calibri"/>
        <family val="2"/>
        <scheme val="minor"/>
      </rPr>
      <t xml:space="preserve"> j1 - j8</t>
    </r>
  </si>
  <si>
    <r>
      <rPr>
        <b/>
        <i/>
        <sz val="11"/>
        <color theme="1"/>
        <rFont val="Calibri"/>
        <family val="2"/>
        <scheme val="minor"/>
      </rPr>
      <t>k-m-k</t>
    </r>
    <r>
      <rPr>
        <sz val="11"/>
        <color theme="1"/>
        <rFont val="Calibri"/>
        <family val="2"/>
        <scheme val="minor"/>
      </rPr>
      <t xml:space="preserve"> is a horizontal line in the </t>
    </r>
    <r>
      <rPr>
        <b/>
        <i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-gon image.</t>
    </r>
  </si>
  <si>
    <t>m</t>
  </si>
  <si>
    <r>
      <rPr>
        <b/>
        <i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to </t>
    </r>
    <r>
      <rPr>
        <b/>
        <i/>
        <sz val="11"/>
        <color theme="1"/>
        <rFont val="Calibri"/>
        <family val="2"/>
        <scheme val="minor"/>
      </rPr>
      <t>n-k</t>
    </r>
    <r>
      <rPr>
        <sz val="11"/>
        <color theme="1"/>
        <rFont val="Calibri"/>
        <family val="2"/>
        <scheme val="minor"/>
      </rPr>
      <t xml:space="preserve"> is a horizontal line in the </t>
    </r>
    <r>
      <rPr>
        <b/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-gon so y is constant.</t>
    </r>
  </si>
  <si>
    <r>
      <rPr>
        <b/>
        <i/>
        <sz val="11"/>
        <color theme="1"/>
        <rFont val="Calibri"/>
        <family val="2"/>
        <scheme val="minor"/>
      </rPr>
      <t>j</t>
    </r>
    <r>
      <rPr>
        <b/>
        <sz val="11"/>
        <color theme="1"/>
        <rFont val="Calibri"/>
        <family val="2"/>
        <scheme val="minor"/>
      </rPr>
      <t xml:space="preserve"> to </t>
    </r>
    <r>
      <rPr>
        <b/>
        <i/>
        <sz val="11"/>
        <color theme="1"/>
        <rFont val="Calibri"/>
        <family val="2"/>
        <scheme val="minor"/>
      </rPr>
      <t>n-j</t>
    </r>
    <r>
      <rPr>
        <sz val="11"/>
        <color theme="1"/>
        <rFont val="Calibri"/>
        <family val="2"/>
        <scheme val="minor"/>
      </rPr>
      <t xml:space="preserve"> is a horizontal line in the </t>
    </r>
    <r>
      <rPr>
        <b/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-gon so y is constant.</t>
    </r>
  </si>
  <si>
    <r>
      <t xml:space="preserve">This examines both apparent concurrent points on an </t>
    </r>
    <r>
      <rPr>
        <b/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 = 30 image. </t>
    </r>
  </si>
  <si>
    <r>
      <t xml:space="preserve">Testing for one concurrent point on one image. This table tests the </t>
    </r>
    <r>
      <rPr>
        <b/>
        <sz val="12"/>
        <color rgb="FFFF0000"/>
        <rFont val="Calibri"/>
        <family val="2"/>
        <scheme val="minor"/>
      </rPr>
      <t>red concurrence point.</t>
    </r>
  </si>
  <si>
    <r>
      <t xml:space="preserve">Testing for one concurrent point on one image. This table tests the </t>
    </r>
    <r>
      <rPr>
        <b/>
        <sz val="12"/>
        <color theme="4"/>
        <rFont val="Calibri"/>
        <family val="2"/>
        <scheme val="minor"/>
      </rPr>
      <t>blue concurrence point</t>
    </r>
    <r>
      <rPr>
        <b/>
        <sz val="12"/>
        <color rgb="FFFF0000"/>
        <rFont val="Calibri"/>
        <family val="2"/>
        <scheme val="minor"/>
      </rPr>
      <t>.</t>
    </r>
  </si>
  <si>
    <t>close enough</t>
  </si>
  <si>
    <r>
      <t xml:space="preserve">Line y = cx+d from </t>
    </r>
    <r>
      <rPr>
        <b/>
        <i/>
        <sz val="11"/>
        <color theme="1"/>
        <rFont val="Calibri"/>
        <family val="2"/>
        <scheme val="minor"/>
      </rPr>
      <t>j7-j8</t>
    </r>
  </si>
  <si>
    <r>
      <t xml:space="preserve">Line y = mx+b from </t>
    </r>
    <r>
      <rPr>
        <b/>
        <i/>
        <sz val="11"/>
        <color theme="1"/>
        <rFont val="Calibri"/>
        <family val="2"/>
        <scheme val="minor"/>
      </rPr>
      <t>j5-j6</t>
    </r>
  </si>
  <si>
    <t>Solve for x in      mx+b = cx+d   (1-2)</t>
  </si>
  <si>
    <t>Solve for x in      mx+b = cx+d   (2-3)</t>
  </si>
  <si>
    <t>Solve for x in      mx+b = cx+d   (1-3)</t>
  </si>
  <si>
    <r>
      <t xml:space="preserve">Line y = cx+d from </t>
    </r>
    <r>
      <rPr>
        <b/>
        <i/>
        <sz val="11"/>
        <color theme="1"/>
        <rFont val="Calibri"/>
        <family val="2"/>
        <scheme val="minor"/>
      </rPr>
      <t>j3-j4</t>
    </r>
  </si>
  <si>
    <r>
      <t xml:space="preserve">Line y = cx+d from </t>
    </r>
    <r>
      <rPr>
        <b/>
        <i/>
        <sz val="11"/>
        <color theme="1"/>
        <rFont val="Calibri"/>
        <family val="2"/>
        <scheme val="minor"/>
      </rPr>
      <t>j1-j2</t>
    </r>
  </si>
  <si>
    <t>Lines 2&amp;3</t>
  </si>
  <si>
    <t>Lines 1&amp;2</t>
  </si>
  <si>
    <t>Lines 1&amp;3</t>
  </si>
  <si>
    <r>
      <rPr>
        <sz val="11"/>
        <color theme="1"/>
        <rFont val="Symbol"/>
        <family val="1"/>
        <charset val="2"/>
      </rPr>
      <t>D</t>
    </r>
    <r>
      <rPr>
        <sz val="12.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Area</t>
    </r>
  </si>
  <si>
    <t>Distance between lines intersection points (0 for concurrence):</t>
  </si>
  <si>
    <t>Max Area</t>
  </si>
  <si>
    <t>Note: The blue cells are unprotected and can be used for notes.</t>
  </si>
  <si>
    <t xml:space="preserve">3 lines are concurrent when they pass through one another at a common point. This is called the point of concurrency. </t>
  </si>
  <si>
    <t>where pi() = 3.1415… .</t>
  </si>
  <si>
    <r>
      <t xml:space="preserve">Enter data on 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and vertex ends </t>
    </r>
    <r>
      <rPr>
        <b/>
        <i/>
        <sz val="11"/>
        <color theme="1"/>
        <rFont val="Calibri"/>
        <family val="2"/>
        <scheme val="minor"/>
      </rPr>
      <t>j1 - j6</t>
    </r>
  </si>
  <si>
    <t>x value</t>
  </si>
  <si>
    <t>y value</t>
  </si>
  <si>
    <t>A</t>
  </si>
  <si>
    <t>B</t>
  </si>
  <si>
    <t>C</t>
  </si>
  <si>
    <t>A-B</t>
  </si>
  <si>
    <t>B-C</t>
  </si>
  <si>
    <t>A-C</t>
  </si>
  <si>
    <t>Note: the graph automatically adjust x and y axis values and increments and therefore does not maintain actual image slopes between points.</t>
  </si>
  <si>
    <r>
      <rPr>
        <sz val="11"/>
        <color rgb="FFFF0000"/>
        <rFont val="Calibri"/>
        <family val="2"/>
        <scheme val="minor"/>
      </rPr>
      <t xml:space="preserve">Line 1 x Line 2 is </t>
    </r>
    <r>
      <rPr>
        <sz val="18"/>
        <color rgb="FFFF0000"/>
        <rFont val="Calibri"/>
        <family val="2"/>
        <scheme val="minor"/>
      </rPr>
      <t>Point</t>
    </r>
    <r>
      <rPr>
        <b/>
        <sz val="18"/>
        <color rgb="FFFF0000"/>
        <rFont val="Calibri"/>
        <family val="2"/>
        <scheme val="minor"/>
      </rPr>
      <t xml:space="preserve"> A</t>
    </r>
  </si>
  <si>
    <r>
      <rPr>
        <sz val="11"/>
        <color rgb="FFFF0000"/>
        <rFont val="Calibri"/>
        <family val="2"/>
        <scheme val="minor"/>
      </rPr>
      <t xml:space="preserve">Line 2 x Line 3 is </t>
    </r>
    <r>
      <rPr>
        <sz val="18"/>
        <color rgb="FFFF0000"/>
        <rFont val="Calibri"/>
        <family val="2"/>
        <scheme val="minor"/>
      </rPr>
      <t>Point</t>
    </r>
    <r>
      <rPr>
        <b/>
        <sz val="18"/>
        <color rgb="FFFF0000"/>
        <rFont val="Calibri"/>
        <family val="2"/>
        <scheme val="minor"/>
      </rPr>
      <t xml:space="preserve"> B</t>
    </r>
  </si>
  <si>
    <r>
      <rPr>
        <sz val="11"/>
        <color rgb="FFFF0000"/>
        <rFont val="Calibri"/>
        <family val="2"/>
        <scheme val="minor"/>
      </rPr>
      <t xml:space="preserve">Line 1 x Line 3 is </t>
    </r>
    <r>
      <rPr>
        <sz val="18"/>
        <color rgb="FFFF0000"/>
        <rFont val="Calibri"/>
        <family val="2"/>
        <scheme val="minor"/>
      </rPr>
      <t>Point</t>
    </r>
    <r>
      <rPr>
        <b/>
        <sz val="18"/>
        <color rgb="FFFF0000"/>
        <rFont val="Calibri"/>
        <family val="2"/>
        <scheme val="minor"/>
      </rPr>
      <t xml:space="preserve"> C</t>
    </r>
  </si>
  <si>
    <r>
      <rPr>
        <b/>
        <sz val="10"/>
        <color rgb="FFFF0000"/>
        <rFont val="Calibri"/>
        <family val="2"/>
        <scheme val="minor"/>
      </rPr>
      <t>Line 1</t>
    </r>
    <r>
      <rPr>
        <sz val="10"/>
        <color theme="1"/>
        <rFont val="Calibri"/>
        <family val="2"/>
        <scheme val="minor"/>
      </rPr>
      <t xml:space="preserve"> (</t>
    </r>
    <r>
      <rPr>
        <b/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-gon vertices)</t>
    </r>
  </si>
  <si>
    <r>
      <rPr>
        <b/>
        <sz val="10"/>
        <color rgb="FFFF0000"/>
        <rFont val="Calibri"/>
        <family val="2"/>
        <scheme val="minor"/>
      </rPr>
      <t>Line 2</t>
    </r>
    <r>
      <rPr>
        <sz val="10"/>
        <color theme="1"/>
        <rFont val="Calibri"/>
        <family val="2"/>
        <scheme val="minor"/>
      </rPr>
      <t xml:space="preserve"> (</t>
    </r>
    <r>
      <rPr>
        <b/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-gon vertices)</t>
    </r>
  </si>
  <si>
    <r>
      <rPr>
        <b/>
        <sz val="10"/>
        <color rgb="FFFF0000"/>
        <rFont val="Calibri"/>
        <family val="2"/>
        <scheme val="minor"/>
      </rPr>
      <t>Line 3</t>
    </r>
    <r>
      <rPr>
        <sz val="10"/>
        <color theme="1"/>
        <rFont val="Calibri"/>
        <family val="2"/>
        <scheme val="minor"/>
      </rPr>
      <t xml:space="preserve"> (</t>
    </r>
    <r>
      <rPr>
        <b/>
        <i/>
        <sz val="10"/>
        <color theme="1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-gon vertices)</t>
    </r>
  </si>
  <si>
    <r>
      <t xml:space="preserve">NOTE: If a line is vertical </t>
    </r>
    <r>
      <rPr>
        <b/>
        <sz val="11"/>
        <color theme="1"/>
        <rFont val="Calibri"/>
        <family val="2"/>
        <scheme val="minor"/>
      </rPr>
      <t>#DIV/0!</t>
    </r>
    <r>
      <rPr>
        <sz val="11"/>
        <color theme="1"/>
        <rFont val="Calibri"/>
        <family val="2"/>
        <scheme val="minor"/>
      </rPr>
      <t xml:space="preserve"> results. In that instance, the same image (rotated clockwise 1/</t>
    </r>
    <r>
      <rPr>
        <b/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 is obtained by increasing</t>
    </r>
    <r>
      <rPr>
        <b/>
        <i/>
        <sz val="11"/>
        <color theme="1"/>
        <rFont val="Calibri"/>
        <family val="2"/>
        <scheme val="minor"/>
      </rPr>
      <t xml:space="preserve"> j1</t>
    </r>
    <r>
      <rPr>
        <sz val="11"/>
        <color theme="1"/>
        <rFont val="Calibri"/>
        <family val="2"/>
        <scheme val="minor"/>
      </rPr>
      <t>-</t>
    </r>
    <r>
      <rPr>
        <b/>
        <i/>
        <sz val="11"/>
        <color theme="1"/>
        <rFont val="Calibri"/>
        <family val="2"/>
        <scheme val="minor"/>
      </rPr>
      <t>j6</t>
    </r>
    <r>
      <rPr>
        <sz val="11"/>
        <color theme="1"/>
        <rFont val="Calibri"/>
        <family val="2"/>
        <scheme val="minor"/>
      </rPr>
      <t xml:space="preserve"> by 1. This same rotation is done in the </t>
    </r>
    <r>
      <rPr>
        <i/>
        <sz val="11"/>
        <color theme="1"/>
        <rFont val="Calibri"/>
        <family val="2"/>
        <scheme val="minor"/>
      </rPr>
      <t>General Triangles</t>
    </r>
    <r>
      <rPr>
        <sz val="11"/>
        <color theme="1"/>
        <rFont val="Calibri"/>
        <family val="2"/>
        <scheme val="minor"/>
      </rPr>
      <t xml:space="preserve"> file by increasing </t>
    </r>
    <r>
      <rPr>
        <b/>
        <i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 xml:space="preserve"> by 2 for fixed </t>
    </r>
    <r>
      <rPr>
        <b/>
        <i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.</t>
    </r>
  </si>
  <si>
    <r>
      <rPr>
        <b/>
        <i/>
        <sz val="11"/>
        <color theme="1"/>
        <rFont val="Calibri"/>
        <family val="2"/>
        <scheme val="minor"/>
      </rPr>
      <t>Smallest Triangle</t>
    </r>
    <r>
      <rPr>
        <b/>
        <sz val="11"/>
        <color theme="1"/>
        <rFont val="Calibri"/>
        <family val="2"/>
        <scheme val="minor"/>
      </rPr>
      <t xml:space="preserve"> Locked Cells Version: Numbers or equations can be entered in the green cells, and 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can be adjusted by arrows.</t>
    </r>
  </si>
  <si>
    <t>distance from center</t>
  </si>
  <si>
    <t>3 5 10 VT</t>
  </si>
  <si>
    <t>3 5 10 nVT</t>
  </si>
  <si>
    <t>4 6 8 VT</t>
  </si>
  <si>
    <t>2 4 12 VT</t>
  </si>
  <si>
    <t>3 4 11 VT</t>
  </si>
  <si>
    <t>3 4 11 nVT</t>
  </si>
  <si>
    <t>3 7 8 nVT</t>
  </si>
  <si>
    <t>3 7 8 VT</t>
  </si>
  <si>
    <t>3 3 12 nD</t>
  </si>
  <si>
    <t>2 5 11 VT</t>
  </si>
  <si>
    <t>3,4,11 VT</t>
  </si>
  <si>
    <t>2 6 10 VT</t>
  </si>
  <si>
    <t>4 4 10 nVT</t>
  </si>
  <si>
    <t>4 4 10 nD</t>
  </si>
  <si>
    <t>4 6 8 nVT</t>
  </si>
  <si>
    <t>5 5 8 VT</t>
  </si>
  <si>
    <t>5 5 8 nD</t>
  </si>
  <si>
    <t>4 7 7 VT</t>
  </si>
  <si>
    <t>4 7 7 nD</t>
  </si>
  <si>
    <t>5 6 7 nVT</t>
  </si>
  <si>
    <t>6 6 6 n3D</t>
  </si>
  <si>
    <t>4 7 7 nVT</t>
  </si>
  <si>
    <t>2 3 13 VT</t>
  </si>
  <si>
    <t>2 8 8 nVD</t>
  </si>
  <si>
    <t>Line y = cx+d from j5-j6</t>
  </si>
  <si>
    <t>Js</t>
  </si>
  <si>
    <t>Table 3</t>
  </si>
  <si>
    <t>Type label here</t>
  </si>
  <si>
    <t>Table 1</t>
  </si>
  <si>
    <t xml:space="preserve">(These notes were used to help create E10.4) </t>
  </si>
  <si>
    <t>they can be deleted, but were left to show how to use</t>
  </si>
  <si>
    <t>the unprotected cells.)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</si>
</sst>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0"/>
    <numFmt numFmtId="166" formatCode="0.00000"/>
  </numFmts>
  <fonts count="32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1"/>
      <name val="Symbol"/>
      <family val="1"/>
      <charset val="2"/>
    </font>
    <font>
      <vertAlign val="subscript"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sz val="12.1"/>
      <color theme="1"/>
      <name val="Calibri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2" borderId="4" xfId="0" applyFill="1" applyBorder="1"/>
    <xf numFmtId="0" fontId="9" fillId="0" borderId="4" xfId="0" applyFont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0" fontId="0" fillId="3" borderId="0" xfId="0" applyFill="1"/>
    <xf numFmtId="0" fontId="1" fillId="0" borderId="0" xfId="0" applyFont="1" applyAlignment="1">
      <alignment horizontal="right"/>
    </xf>
    <xf numFmtId="0" fontId="0" fillId="2" borderId="6" xfId="0" applyFill="1" applyBorder="1"/>
    <xf numFmtId="0" fontId="7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3" borderId="0" xfId="0" applyFont="1" applyFill="1"/>
    <xf numFmtId="0" fontId="10" fillId="0" borderId="4" xfId="0" applyFont="1" applyBorder="1"/>
    <xf numFmtId="0" fontId="0" fillId="2" borderId="0" xfId="0" applyFill="1" applyAlignment="1">
      <alignment horizontal="center"/>
    </xf>
    <xf numFmtId="0" fontId="0" fillId="4" borderId="0" xfId="0" applyFill="1"/>
    <xf numFmtId="0" fontId="2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17" fillId="2" borderId="0" xfId="0" applyFont="1" applyFill="1" applyAlignment="1">
      <alignment horizontal="center"/>
    </xf>
    <xf numFmtId="0" fontId="17" fillId="2" borderId="4" xfId="0" applyFont="1" applyFill="1" applyBorder="1"/>
    <xf numFmtId="0" fontId="17" fillId="2" borderId="6" xfId="0" applyFont="1" applyFill="1" applyBorder="1"/>
    <xf numFmtId="0" fontId="16" fillId="2" borderId="4" xfId="0" applyFont="1" applyFill="1" applyBorder="1"/>
    <xf numFmtId="0" fontId="16" fillId="2" borderId="6" xfId="0" applyFont="1" applyFill="1" applyBorder="1"/>
    <xf numFmtId="0" fontId="16" fillId="0" borderId="0" xfId="0" applyFont="1" applyAlignment="1">
      <alignment horizontal="right"/>
    </xf>
    <xf numFmtId="164" fontId="16" fillId="2" borderId="0" xfId="0" applyNumberFormat="1" applyFont="1" applyFill="1" applyAlignment="1">
      <alignment horizontal="center"/>
    </xf>
    <xf numFmtId="0" fontId="17" fillId="0" borderId="0" xfId="0" applyFont="1" applyAlignment="1">
      <alignment horizontal="right"/>
    </xf>
    <xf numFmtId="0" fontId="18" fillId="2" borderId="4" xfId="0" applyFont="1" applyFill="1" applyBorder="1"/>
    <xf numFmtId="0" fontId="19" fillId="2" borderId="4" xfId="0" applyFont="1" applyFill="1" applyBorder="1"/>
    <xf numFmtId="0" fontId="7" fillId="0" borderId="0" xfId="0" quotePrefix="1" applyFont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quotePrefix="1" applyFont="1" applyAlignment="1">
      <alignment vertical="top"/>
    </xf>
    <xf numFmtId="0" fontId="7" fillId="0" borderId="0" xfId="0" applyFont="1" applyAlignment="1">
      <alignment horizontal="center" vertical="top"/>
    </xf>
    <xf numFmtId="0" fontId="13" fillId="0" borderId="0" xfId="0" applyFont="1"/>
    <xf numFmtId="0" fontId="20" fillId="2" borderId="4" xfId="0" applyFont="1" applyFill="1" applyBorder="1"/>
    <xf numFmtId="0" fontId="19" fillId="2" borderId="6" xfId="0" applyFont="1" applyFill="1" applyBorder="1"/>
    <xf numFmtId="0" fontId="20" fillId="2" borderId="6" xfId="0" applyFont="1" applyFill="1" applyBorder="1"/>
    <xf numFmtId="165" fontId="18" fillId="2" borderId="4" xfId="0" applyNumberFormat="1" applyFont="1" applyFill="1" applyBorder="1"/>
    <xf numFmtId="0" fontId="7" fillId="0" borderId="1" xfId="0" applyFont="1" applyBorder="1" applyAlignment="1">
      <alignment vertical="center"/>
    </xf>
    <xf numFmtId="0" fontId="2" fillId="4" borderId="0" xfId="0" applyFont="1" applyFill="1" applyAlignment="1" applyProtection="1">
      <alignment horizontal="center"/>
      <protection locked="0"/>
    </xf>
    <xf numFmtId="0" fontId="14" fillId="0" borderId="0" xfId="0" applyFont="1"/>
    <xf numFmtId="166" fontId="18" fillId="2" borderId="4" xfId="0" applyNumberFormat="1" applyFont="1" applyFill="1" applyBorder="1"/>
    <xf numFmtId="0" fontId="0" fillId="5" borderId="0" xfId="0" applyFill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vertical="center"/>
    </xf>
    <xf numFmtId="0" fontId="2" fillId="4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17" fillId="2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7" fillId="2" borderId="4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7" borderId="0" xfId="0" applyFill="1"/>
    <xf numFmtId="166" fontId="0" fillId="6" borderId="0" xfId="0" applyNumberFormat="1" applyFill="1"/>
    <xf numFmtId="0" fontId="0" fillId="6" borderId="0" xfId="0" applyFill="1"/>
    <xf numFmtId="0" fontId="4" fillId="6" borderId="0" xfId="0" applyFont="1" applyFill="1"/>
    <xf numFmtId="0" fontId="0" fillId="8" borderId="0" xfId="0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1" xfId="0" applyFont="1" applyBorder="1"/>
    <xf numFmtId="0" fontId="25" fillId="4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top"/>
    </xf>
    <xf numFmtId="0" fontId="2" fillId="0" borderId="0" xfId="0" applyFont="1" applyAlignment="1">
      <alignment horizontal="center"/>
    </xf>
    <xf numFmtId="0" fontId="2" fillId="7" borderId="0" xfId="0" applyFont="1" applyFill="1" applyAlignment="1" applyProtection="1">
      <alignment horizontal="center"/>
      <protection locked="0"/>
    </xf>
    <xf numFmtId="0" fontId="17" fillId="7" borderId="0" xfId="0" applyFont="1" applyFill="1"/>
    <xf numFmtId="166" fontId="17" fillId="7" borderId="0" xfId="0" applyNumberFormat="1" applyFont="1" applyFill="1"/>
    <xf numFmtId="0" fontId="18" fillId="6" borderId="0" xfId="0" applyFont="1" applyFill="1" applyAlignment="1">
      <alignment horizontal="center"/>
    </xf>
    <xf numFmtId="0" fontId="18" fillId="7" borderId="0" xfId="0" applyFont="1" applyFill="1"/>
    <xf numFmtId="0" fontId="2" fillId="7" borderId="0" xfId="0" applyFont="1" applyFill="1" applyAlignment="1" applyProtection="1">
      <alignment horizontal="right"/>
      <protection locked="0"/>
    </xf>
    <xf numFmtId="0" fontId="26" fillId="7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quotePrefix="1" applyFill="1"/>
    <xf numFmtId="0" fontId="0" fillId="2" borderId="0" xfId="0" applyFill="1" applyProtection="1">
      <protection locked="0"/>
    </xf>
    <xf numFmtId="0" fontId="0" fillId="10" borderId="0" xfId="0" applyFill="1" applyProtection="1">
      <protection locked="0"/>
    </xf>
    <xf numFmtId="0" fontId="3" fillId="6" borderId="12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shrinkToFit="1"/>
    </xf>
    <xf numFmtId="0" fontId="3" fillId="6" borderId="13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shrinkToFit="1"/>
    </xf>
    <xf numFmtId="0" fontId="23" fillId="8" borderId="0" xfId="0" applyFont="1" applyFill="1"/>
    <xf numFmtId="0" fontId="2" fillId="6" borderId="15" xfId="0" applyFont="1" applyFill="1" applyBorder="1" applyAlignment="1">
      <alignment horizontal="center" shrinkToFit="1"/>
    </xf>
    <xf numFmtId="0" fontId="0" fillId="5" borderId="16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'Smallest Triangle Locked'!$C$22:$C$25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781A38E8-E847-4077-B925-CFC4DD90AF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839-4795-BE6D-04526975F4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4B089E8-6557-4707-93BF-A5BB19EE14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839-4795-BE6D-04526975F4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0468FE-081F-45A2-B8A0-F596B4D35C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839-4795-BE6D-04526975F4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72A51E2-87BD-4525-B171-D97B8B5C7B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839-4795-BE6D-04526975F4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'Smallest Triangle Locked'!$A$22:$A$25</c:f>
              <c:numCache>
                <c:formatCode>0.00000</c:formatCode>
                <c:ptCount val="4"/>
                <c:pt idx="0" formatCode="General">
                  <c:v>8.2320621310657427E-2</c:v>
                </c:pt>
                <c:pt idx="1">
                  <c:v>8.5743761786213998E-2</c:v>
                </c:pt>
                <c:pt idx="2">
                  <c:v>8.2801391217640921E-2</c:v>
                </c:pt>
                <c:pt idx="3" formatCode="General">
                  <c:v>8.2320621310657427E-2</c:v>
                </c:pt>
              </c:numCache>
            </c:numRef>
          </c:xVal>
          <c:yVal>
            <c:numRef>
              <c:f>'Smallest Triangle Locked'!$B$22:$B$25</c:f>
              <c:numCache>
                <c:formatCode>General</c:formatCode>
                <c:ptCount val="4"/>
                <c:pt idx="0">
                  <c:v>0.56846019057823649</c:v>
                </c:pt>
                <c:pt idx="1">
                  <c:v>0.56432232455700626</c:v>
                </c:pt>
                <c:pt idx="2">
                  <c:v>0.56593990646555437</c:v>
                </c:pt>
                <c:pt idx="3">
                  <c:v>0.56846019057823649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'Smallest Triangle Locked'!$C$22:$C$25</c15:f>
                <c15:dlblRangeCache>
                  <c:ptCount val="4"/>
                  <c:pt idx="0">
                    <c:v>A</c:v>
                  </c:pt>
                  <c:pt idx="1">
                    <c:v>B</c:v>
                  </c:pt>
                  <c:pt idx="2">
                    <c:v>C</c:v>
                  </c:pt>
                  <c:pt idx="3">
                    <c:v>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839-4795-BE6D-04526975F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219007"/>
        <c:axId val="92225847"/>
      </c:scatterChart>
      <c:valAx>
        <c:axId val="92219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25847"/>
        <c:crosses val="autoZero"/>
        <c:crossBetween val="midCat"/>
      </c:valAx>
      <c:valAx>
        <c:axId val="92225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190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15" fmlaLink="$B$1" max="100" min="1" page="10" val="25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243840</xdr:colOff>
      <xdr:row>6</xdr:row>
      <xdr:rowOff>237135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BAA00C-DB35-42E5-BC46-BCE181415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4150"/>
          <a:ext cx="1005840" cy="11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298450</xdr:colOff>
      <xdr:row>6</xdr:row>
      <xdr:rowOff>76200</xdr:rowOff>
    </xdr:from>
    <xdr:to>
      <xdr:col>8</xdr:col>
      <xdr:colOff>603250</xdr:colOff>
      <xdr:row>6</xdr:row>
      <xdr:rowOff>76200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3F4D7BE-B921-4B72-B016-75E0E980985F}"/>
            </a:ext>
          </a:extLst>
        </xdr:cNvPr>
        <xdr:cNvCxnSpPr/>
      </xdr:nvCxnSpPr>
      <xdr:spPr>
        <a:xfrm>
          <a:off x="3076575" y="1143000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9</xdr:row>
      <xdr:rowOff>0</xdr:rowOff>
    </xdr:from>
    <xdr:to>
      <xdr:col>9</xdr:col>
      <xdr:colOff>0</xdr:colOff>
      <xdr:row>9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74353B5-1F42-4E9F-8968-8D1DAB83816C}"/>
            </a:ext>
          </a:extLst>
        </xdr:cNvPr>
        <xdr:cNvCxnSpPr/>
      </xdr:nvCxnSpPr>
      <xdr:spPr>
        <a:xfrm>
          <a:off x="3086100" y="1552575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298450</xdr:colOff>
      <xdr:row>6</xdr:row>
      <xdr:rowOff>76200</xdr:rowOff>
    </xdr:from>
    <xdr:to>
      <xdr:col>13</xdr:col>
      <xdr:colOff>603250</xdr:colOff>
      <xdr:row>6</xdr:row>
      <xdr:rowOff>76200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550F028-B32E-4B38-8CE0-2BA763946AAA}"/>
            </a:ext>
          </a:extLst>
        </xdr:cNvPr>
        <xdr:cNvCxnSpPr/>
      </xdr:nvCxnSpPr>
      <xdr:spPr>
        <a:xfrm>
          <a:off x="3355109" y="1141268"/>
          <a:ext cx="2253096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9</xdr:row>
      <xdr:rowOff>0</xdr:rowOff>
    </xdr:from>
    <xdr:to>
      <xdr:col>14</xdr:col>
      <xdr:colOff>0</xdr:colOff>
      <xdr:row>9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9B15E4F-5384-4C76-9ACE-B8D284939AFB}"/>
            </a:ext>
          </a:extLst>
        </xdr:cNvPr>
        <xdr:cNvCxnSpPr/>
      </xdr:nvCxnSpPr>
      <xdr:spPr>
        <a:xfrm>
          <a:off x="3361459" y="1532659"/>
          <a:ext cx="2249632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9525</xdr:rowOff>
        </xdr:from>
        <xdr:to>
          <xdr:col>3</xdr:col>
          <xdr:colOff>676275</xdr:colOff>
          <xdr:row>1</xdr:row>
          <xdr:rowOff>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1</xdr:colOff>
      <xdr:row>20</xdr:row>
      <xdr:rowOff>187325</xdr:rowOff>
    </xdr:from>
    <xdr:to>
      <xdr:col>8</xdr:col>
      <xdr:colOff>581025</xdr:colOff>
      <xdr:row>34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27F4C6E-ECB8-A66D-5400-159F865516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298450</xdr:colOff>
      <xdr:row>6</xdr:row>
      <xdr:rowOff>76200</xdr:rowOff>
    </xdr:from>
    <xdr:to>
      <xdr:col>7</xdr:col>
      <xdr:colOff>603250</xdr:colOff>
      <xdr:row>6</xdr:row>
      <xdr:rowOff>76200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E001D2D-8CD4-4072-B618-3D2B4544A52C}"/>
            </a:ext>
          </a:extLst>
        </xdr:cNvPr>
        <xdr:cNvCxnSpPr/>
      </xdr:nvCxnSpPr>
      <xdr:spPr>
        <a:xfrm>
          <a:off x="3076575" y="1143000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9</xdr:row>
      <xdr:rowOff>0</xdr:rowOff>
    </xdr:from>
    <xdr:to>
      <xdr:col>8</xdr:col>
      <xdr:colOff>0</xdr:colOff>
      <xdr:row>9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C2F68A8-0144-4976-A8F3-564E12CED054}"/>
            </a:ext>
          </a:extLst>
        </xdr:cNvPr>
        <xdr:cNvCxnSpPr/>
      </xdr:nvCxnSpPr>
      <xdr:spPr>
        <a:xfrm>
          <a:off x="3086100" y="1552575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926A905-37C4-4643-BD74-17748C48F9AE}"/>
            </a:ext>
          </a:extLst>
        </xdr:cNvPr>
        <xdr:cNvCxnSpPr/>
      </xdr:nvCxnSpPr>
      <xdr:spPr>
        <a:xfrm>
          <a:off x="5038725" y="1362075"/>
          <a:ext cx="352425" cy="64770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488950</xdr:colOff>
      <xdr:row>6</xdr:row>
      <xdr:rowOff>171450</xdr:rowOff>
    </xdr:from>
    <xdr:to>
      <xdr:col>2</xdr:col>
      <xdr:colOff>819150</xdr:colOff>
      <xdr:row>10</xdr:row>
      <xdr:rowOff>69850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448BE64-FA21-433C-90B3-80BDA8B97B7D}"/>
            </a:ext>
          </a:extLst>
        </xdr:cNvPr>
        <xdr:cNvCxnSpPr/>
      </xdr:nvCxnSpPr>
      <xdr:spPr>
        <a:xfrm>
          <a:off x="1828800" y="1343025"/>
          <a:ext cx="333375" cy="619125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C7805A0-2782-4F0B-8C82-334E9A8C23AA}"/>
            </a:ext>
          </a:extLst>
        </xdr:cNvPr>
        <xdr:cNvCxnSpPr/>
      </xdr:nvCxnSpPr>
      <xdr:spPr>
        <a:xfrm>
          <a:off x="5038725" y="1362075"/>
          <a:ext cx="352425" cy="64770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488950</xdr:colOff>
      <xdr:row>6</xdr:row>
      <xdr:rowOff>171450</xdr:rowOff>
    </xdr:from>
    <xdr:to>
      <xdr:col>2</xdr:col>
      <xdr:colOff>819150</xdr:colOff>
      <xdr:row>10</xdr:row>
      <xdr:rowOff>69850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8F62EAD-0240-48CE-AA70-436A7CF6A3DD}"/>
            </a:ext>
          </a:extLst>
        </xdr:cNvPr>
        <xdr:cNvCxnSpPr/>
      </xdr:nvCxnSpPr>
      <xdr:spPr>
        <a:xfrm>
          <a:off x="1828800" y="1343025"/>
          <a:ext cx="333375" cy="619125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9BDB3841-0579-48D4-AE7C-EAA619401F4F}"/>
            </a:ext>
          </a:extLst>
        </xdr:cNvPr>
        <xdr:cNvCxnSpPr/>
      </xdr:nvCxnSpPr>
      <xdr:spPr>
        <a:xfrm>
          <a:off x="5038725" y="1362075"/>
          <a:ext cx="352425" cy="64770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488950</xdr:colOff>
      <xdr:row>6</xdr:row>
      <xdr:rowOff>171450</xdr:rowOff>
    </xdr:from>
    <xdr:to>
      <xdr:col>2</xdr:col>
      <xdr:colOff>819150</xdr:colOff>
      <xdr:row>10</xdr:row>
      <xdr:rowOff>69850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9BE8F08-7979-49D0-A366-61392B2A0A44}"/>
            </a:ext>
          </a:extLst>
        </xdr:cNvPr>
        <xdr:cNvCxnSpPr/>
      </xdr:nvCxnSpPr>
      <xdr:spPr>
        <a:xfrm>
          <a:off x="1828800" y="1343025"/>
          <a:ext cx="333375" cy="619125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F1281C0-91B9-4E0E-89F6-15787C5AFA60}"/>
            </a:ext>
          </a:extLst>
        </xdr:cNvPr>
        <xdr:cNvCxnSpPr/>
      </xdr:nvCxnSpPr>
      <xdr:spPr>
        <a:xfrm>
          <a:off x="5029200" y="3028950"/>
          <a:ext cx="349250" cy="65405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488950</xdr:colOff>
      <xdr:row>6</xdr:row>
      <xdr:rowOff>171450</xdr:rowOff>
    </xdr:from>
    <xdr:to>
      <xdr:col>2</xdr:col>
      <xdr:colOff>819150</xdr:colOff>
      <xdr:row>10</xdr:row>
      <xdr:rowOff>69850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3A05B9E-27E2-405E-B14C-C813F093F595}"/>
            </a:ext>
          </a:extLst>
        </xdr:cNvPr>
        <xdr:cNvCxnSpPr/>
      </xdr:nvCxnSpPr>
      <xdr:spPr>
        <a:xfrm>
          <a:off x="1828800" y="1352550"/>
          <a:ext cx="330200" cy="62865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DCA4B1D-403D-4CA5-818F-BD114DDCFB3C}"/>
            </a:ext>
          </a:extLst>
        </xdr:cNvPr>
        <xdr:cNvCxnSpPr/>
      </xdr:nvCxnSpPr>
      <xdr:spPr>
        <a:xfrm>
          <a:off x="5029200" y="1371600"/>
          <a:ext cx="349250" cy="654050"/>
        </a:xfrm>
        <a:prstGeom prst="straightConnector1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482600</xdr:colOff>
      <xdr:row>6</xdr:row>
      <xdr:rowOff>171450</xdr:rowOff>
    </xdr:from>
    <xdr:to>
      <xdr:col>2</xdr:col>
      <xdr:colOff>812800</xdr:colOff>
      <xdr:row>10</xdr:row>
      <xdr:rowOff>69850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94B693B-7ED1-49B9-BC65-D9004504B2A9}"/>
            </a:ext>
          </a:extLst>
        </xdr:cNvPr>
        <xdr:cNvCxnSpPr/>
      </xdr:nvCxnSpPr>
      <xdr:spPr>
        <a:xfrm>
          <a:off x="1822450" y="1352550"/>
          <a:ext cx="330200" cy="628650"/>
        </a:xfrm>
        <a:prstGeom prst="straightConnector1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7</xdr:row>
      <xdr:rowOff>6350</xdr:rowOff>
    </xdr:from>
    <xdr:to>
      <xdr:col>8</xdr:col>
      <xdr:colOff>6350</xdr:colOff>
      <xdr:row>10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B8FC414-3EFF-4ADC-8DF2-0B2A973065DE}"/>
            </a:ext>
          </a:extLst>
        </xdr:cNvPr>
        <xdr:cNvCxnSpPr/>
      </xdr:nvCxnSpPr>
      <xdr:spPr>
        <a:xfrm>
          <a:off x="5038725" y="1362075"/>
          <a:ext cx="352425" cy="647700"/>
        </a:xfrm>
        <a:prstGeom prst="straightConnector1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482600</xdr:colOff>
      <xdr:row>6</xdr:row>
      <xdr:rowOff>171450</xdr:rowOff>
    </xdr:from>
    <xdr:to>
      <xdr:col>2</xdr:col>
      <xdr:colOff>812800</xdr:colOff>
      <xdr:row>10</xdr:row>
      <xdr:rowOff>69850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6EFE9C1-C0D3-4EDC-A4E9-D36E1707F77E}"/>
            </a:ext>
          </a:extLst>
        </xdr:cNvPr>
        <xdr:cNvCxnSpPr/>
      </xdr:nvCxnSpPr>
      <xdr:spPr>
        <a:xfrm>
          <a:off x="1828800" y="1343025"/>
          <a:ext cx="323850" cy="619125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298450</xdr:colOff>
      <xdr:row>6</xdr:row>
      <xdr:rowOff>76200</xdr:rowOff>
    </xdr:from>
    <xdr:to>
      <xdr:col>7</xdr:col>
      <xdr:colOff>603250</xdr:colOff>
      <xdr:row>6</xdr:row>
      <xdr:rowOff>76200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33C8940-3335-4DDA-9E85-F51C1C8860E7}"/>
            </a:ext>
          </a:extLst>
        </xdr:cNvPr>
        <xdr:cNvCxnSpPr/>
      </xdr:nvCxnSpPr>
      <xdr:spPr>
        <a:xfrm>
          <a:off x="3076575" y="1238250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9</xdr:row>
      <xdr:rowOff>0</xdr:rowOff>
    </xdr:from>
    <xdr:to>
      <xdr:col>8</xdr:col>
      <xdr:colOff>0</xdr:colOff>
      <xdr:row>9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48BC12D-95C3-4AF0-BD0B-EBA4FFE273BB}"/>
            </a:ext>
          </a:extLst>
        </xdr:cNvPr>
        <xdr:cNvCxnSpPr/>
      </xdr:nvCxnSpPr>
      <xdr:spPr>
        <a:xfrm>
          <a:off x="3086100" y="1704975"/>
          <a:ext cx="2295525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298450</xdr:colOff>
      <xdr:row>6</xdr:row>
      <xdr:rowOff>76200</xdr:rowOff>
    </xdr:from>
    <xdr:to>
      <xdr:col>7</xdr:col>
      <xdr:colOff>603250</xdr:colOff>
      <xdr:row>6</xdr:row>
      <xdr:rowOff>76200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972788E7-EAD9-40E4-AE26-5AAFBF628091}"/>
            </a:ext>
          </a:extLst>
        </xdr:cNvPr>
        <xdr:cNvCxnSpPr/>
      </xdr:nvCxnSpPr>
      <xdr:spPr>
        <a:xfrm>
          <a:off x="3073400" y="1250950"/>
          <a:ext cx="2292350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9</xdr:row>
      <xdr:rowOff>0</xdr:rowOff>
    </xdr:from>
    <xdr:to>
      <xdr:col>8</xdr:col>
      <xdr:colOff>0</xdr:colOff>
      <xdr:row>9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217C61C-1898-4536-A6EF-027892E568DD}"/>
            </a:ext>
          </a:extLst>
        </xdr:cNvPr>
        <xdr:cNvCxnSpPr/>
      </xdr:nvCxnSpPr>
      <xdr:spPr>
        <a:xfrm>
          <a:off x="3079750" y="2095500"/>
          <a:ext cx="2292350" cy="0"/>
        </a:xfrm>
        <a:prstGeom prst="straightConnector1">
          <a:avLst/>
        </a:prstGeom>
        <a:ln w="28575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208E-61F4-468F-B706-FB848B982D62}">
  <dimension ref="B1:F7"/>
  <sheetViews>
    <sheetView showGridLines="0" workbookViewId="0">
      <selection activeCell="O14" sqref="O14"/>
    </sheetView>
  </sheetViews>
  <sheetFormatPr defaultColWidth="2.7109375" defaultRowHeight="15"/>
  <cols>
    <col min="6" max="6" width="3.5703125" customWidth="1"/>
  </cols>
  <sheetData>
    <row r="1" spans="2:6">
      <c r="B1" s="125" t="s">
        <v>116</v>
      </c>
      <c r="C1" s="125"/>
      <c r="D1" s="125"/>
      <c r="E1" s="125"/>
      <c r="F1" s="125"/>
    </row>
    <row r="7" spans="2:6" ht="18.95" customHeight="1"/>
  </sheetData>
  <mergeCells count="1">
    <mergeCell ref="B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FA5D-521A-4E27-963A-54700E89E853}">
  <dimension ref="A1:R41"/>
  <sheetViews>
    <sheetView showGridLines="0" tabSelected="1" showRuler="0" topLeftCell="A8" zoomScale="90" zoomScaleNormal="90" workbookViewId="0">
      <selection activeCell="E39" sqref="E39"/>
    </sheetView>
  </sheetViews>
  <sheetFormatPr defaultRowHeight="15"/>
  <cols>
    <col min="1" max="1" width="10.42578125" customWidth="1"/>
    <col min="2" max="2" width="8.140625" customWidth="1"/>
    <col min="3" max="3" width="2.85546875" customWidth="1"/>
    <col min="4" max="4" width="11.85546875" bestFit="1" customWidth="1"/>
    <col min="5" max="5" width="9.5703125" customWidth="1"/>
    <col min="7" max="7" width="11" customWidth="1"/>
    <col min="10" max="10" width="9.42578125" customWidth="1"/>
    <col min="11" max="11" width="8.140625" customWidth="1"/>
    <col min="12" max="12" width="11" customWidth="1"/>
    <col min="15" max="15" width="9.42578125" customWidth="1"/>
    <col min="16" max="16" width="8.140625" customWidth="1"/>
  </cols>
  <sheetData>
    <row r="1" spans="1:18" ht="30" customHeight="1">
      <c r="A1" s="92" t="s">
        <v>3</v>
      </c>
      <c r="B1" s="83">
        <v>25</v>
      </c>
      <c r="C1" s="83"/>
      <c r="E1" s="81" t="s">
        <v>0</v>
      </c>
      <c r="F1" s="47"/>
      <c r="G1" s="47" t="s">
        <v>69</v>
      </c>
      <c r="N1" s="47"/>
    </row>
    <row r="2" spans="1:18">
      <c r="A2" s="56">
        <v>0</v>
      </c>
      <c r="B2" s="28" t="s">
        <v>28</v>
      </c>
      <c r="C2" s="28"/>
      <c r="D2" s="106" t="s">
        <v>84</v>
      </c>
      <c r="E2" s="82" t="s">
        <v>88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ht="17.45" customHeight="1" thickBot="1">
      <c r="A3" s="60">
        <v>11</v>
      </c>
      <c r="B3" s="61" t="s">
        <v>29</v>
      </c>
      <c r="C3" s="61"/>
      <c r="D3" s="106"/>
      <c r="E3" s="55" t="s">
        <v>52</v>
      </c>
      <c r="F3" s="55"/>
      <c r="G3" s="55"/>
      <c r="H3" s="55"/>
      <c r="I3" s="55"/>
      <c r="J3" s="55"/>
      <c r="K3" s="55"/>
      <c r="L3" s="55"/>
      <c r="M3" s="55"/>
      <c r="N3" s="33" t="s">
        <v>71</v>
      </c>
      <c r="O3" s="32"/>
      <c r="P3" s="32"/>
      <c r="Q3" s="32"/>
    </row>
    <row r="4" spans="1:18" ht="12.75" customHeight="1">
      <c r="A4" s="62">
        <v>8</v>
      </c>
      <c r="B4" s="63" t="s">
        <v>30</v>
      </c>
      <c r="C4" s="28"/>
      <c r="D4" s="106" t="s">
        <v>85</v>
      </c>
      <c r="E4" s="108" t="s">
        <v>57</v>
      </c>
      <c r="F4" s="109"/>
      <c r="G4">
        <f>B1</f>
        <v>25</v>
      </c>
      <c r="H4" s="4" t="s">
        <v>3</v>
      </c>
      <c r="I4" s="7"/>
      <c r="J4" s="108" t="s">
        <v>58</v>
      </c>
      <c r="K4" s="109"/>
      <c r="L4">
        <f>G4</f>
        <v>25</v>
      </c>
      <c r="M4" s="4" t="s">
        <v>3</v>
      </c>
      <c r="N4" s="7"/>
      <c r="O4" s="108" t="s">
        <v>59</v>
      </c>
      <c r="P4" s="109"/>
    </row>
    <row r="5" spans="1:18" ht="12.75" customHeight="1">
      <c r="A5" s="60">
        <f>n-1</f>
        <v>24</v>
      </c>
      <c r="B5" s="61" t="s">
        <v>31</v>
      </c>
      <c r="C5" s="61"/>
      <c r="D5" s="106"/>
      <c r="E5" s="110"/>
      <c r="F5" s="111"/>
      <c r="G5" s="112" t="s">
        <v>39</v>
      </c>
      <c r="H5" s="113"/>
      <c r="I5" s="114"/>
      <c r="J5" s="110"/>
      <c r="K5" s="111"/>
      <c r="L5" s="117" t="s">
        <v>39</v>
      </c>
      <c r="M5" s="118"/>
      <c r="N5" s="119"/>
      <c r="O5" s="110"/>
      <c r="P5" s="111"/>
      <c r="Q5" s="57"/>
    </row>
    <row r="6" spans="1:18" ht="12.75" customHeight="1">
      <c r="A6" s="62">
        <v>6</v>
      </c>
      <c r="B6" s="63" t="s">
        <v>37</v>
      </c>
      <c r="C6" s="28"/>
      <c r="D6" s="106" t="s">
        <v>86</v>
      </c>
      <c r="E6" s="9" t="s">
        <v>10</v>
      </c>
      <c r="F6" s="10"/>
      <c r="G6" s="112"/>
      <c r="H6" s="113"/>
      <c r="I6" s="114"/>
      <c r="J6" s="9" t="s">
        <v>10</v>
      </c>
      <c r="K6" s="10"/>
      <c r="L6" s="117"/>
      <c r="M6" s="118"/>
      <c r="N6" s="119"/>
      <c r="O6" s="9" t="s">
        <v>10</v>
      </c>
      <c r="P6" s="10"/>
    </row>
    <row r="7" spans="1:18" ht="12.75" customHeight="1" thickBot="1">
      <c r="A7" s="64">
        <f>n-2</f>
        <v>23</v>
      </c>
      <c r="B7" s="61" t="s">
        <v>38</v>
      </c>
      <c r="C7" s="28"/>
      <c r="D7" s="107"/>
      <c r="E7" s="44">
        <f>(F16-F13)/(F12-F15)</f>
        <v>8.2320621310657427E-2</v>
      </c>
      <c r="F7" s="10" t="s">
        <v>11</v>
      </c>
      <c r="J7" s="58">
        <f>(K16-K13)/(K12-K15)</f>
        <v>8.5743761786213998E-2</v>
      </c>
      <c r="K7" s="10" t="s">
        <v>11</v>
      </c>
      <c r="O7" s="58">
        <f>(P16-P13)/(P12-P15)</f>
        <v>8.2801391217640921E-2</v>
      </c>
      <c r="P7" s="10" t="s">
        <v>11</v>
      </c>
      <c r="Q7" s="35" t="s">
        <v>41</v>
      </c>
      <c r="R7" s="35"/>
    </row>
    <row r="8" spans="1:18" s="65" customFormat="1" ht="12.75" customHeight="1" thickBot="1">
      <c r="A8" s="78">
        <f>A2</f>
        <v>0</v>
      </c>
      <c r="B8" s="79" t="s">
        <v>28</v>
      </c>
      <c r="C8" s="79"/>
      <c r="D8" s="72" t="s">
        <v>63</v>
      </c>
      <c r="E8" s="80" t="s">
        <v>12</v>
      </c>
      <c r="F8" s="71"/>
      <c r="G8" s="78">
        <f>A6</f>
        <v>6</v>
      </c>
      <c r="H8" s="79" t="s">
        <v>37</v>
      </c>
      <c r="I8" s="72" t="s">
        <v>62</v>
      </c>
      <c r="J8" s="65" t="s">
        <v>19</v>
      </c>
      <c r="K8" s="71"/>
      <c r="L8" s="78">
        <f>A6</f>
        <v>6</v>
      </c>
      <c r="M8" s="79" t="s">
        <v>37</v>
      </c>
      <c r="N8" s="72" t="s">
        <v>64</v>
      </c>
      <c r="O8" s="65" t="s">
        <v>19</v>
      </c>
      <c r="P8" s="71"/>
    </row>
    <row r="9" spans="1:18" s="65" customFormat="1" ht="12.6" customHeight="1">
      <c r="A9" s="69" t="s">
        <v>5</v>
      </c>
      <c r="B9" s="26" t="s">
        <v>6</v>
      </c>
      <c r="C9" s="26"/>
      <c r="D9" s="26" t="s">
        <v>7</v>
      </c>
      <c r="E9" s="70">
        <f>F12*E7+F13</f>
        <v>0.56846019057823649</v>
      </c>
      <c r="F9" s="71" t="s">
        <v>13</v>
      </c>
      <c r="G9" s="69" t="s">
        <v>5</v>
      </c>
      <c r="H9" s="26" t="s">
        <v>6</v>
      </c>
      <c r="I9" s="26" t="s">
        <v>7</v>
      </c>
      <c r="J9" s="70">
        <f>K12*J7+K13</f>
        <v>0.56432232455700626</v>
      </c>
      <c r="K9" s="71" t="s">
        <v>13</v>
      </c>
      <c r="L9" s="69" t="s">
        <v>5</v>
      </c>
      <c r="M9" s="26" t="s">
        <v>6</v>
      </c>
      <c r="N9" s="26" t="s">
        <v>7</v>
      </c>
      <c r="O9" s="70">
        <f>P12*O7+P13</f>
        <v>0.56593990646555437</v>
      </c>
      <c r="P9" s="71" t="s">
        <v>13</v>
      </c>
    </row>
    <row r="10" spans="1:18" s="65" customFormat="1" ht="13.5" customHeight="1" thickBot="1">
      <c r="A10" s="65">
        <f>2*A8/B1</f>
        <v>0</v>
      </c>
      <c r="B10" s="26">
        <f>COS((0.5-A10)*PI())</f>
        <v>6.1257422745431001E-17</v>
      </c>
      <c r="C10" s="26"/>
      <c r="D10" s="26">
        <f>SIN((0.5-A10)*PI())</f>
        <v>1</v>
      </c>
      <c r="E10" s="66">
        <f>F15*E7+F16</f>
        <v>0.56846019057823649</v>
      </c>
      <c r="F10" s="67" t="s">
        <v>14</v>
      </c>
      <c r="G10" s="68">
        <f>2*G8/G4</f>
        <v>0.48</v>
      </c>
      <c r="H10" s="26">
        <f>COS((0.5-G10)*PI())</f>
        <v>0.99802672842827156</v>
      </c>
      <c r="I10" s="26">
        <f>SIN((0.5-G10)*PI())</f>
        <v>6.2790519529313429E-2</v>
      </c>
      <c r="J10" s="66">
        <f>K15*J7+K16</f>
        <v>0.56432232455700626</v>
      </c>
      <c r="K10" s="67" t="s">
        <v>14</v>
      </c>
      <c r="L10" s="68">
        <f>2*L8/L4</f>
        <v>0.48</v>
      </c>
      <c r="M10" s="26">
        <f>COS((0.5-L10)*PI())</f>
        <v>0.99802672842827156</v>
      </c>
      <c r="N10" s="26">
        <f>SIN((0.5-L10)*PI())</f>
        <v>6.2790519529313429E-2</v>
      </c>
      <c r="O10" s="66">
        <f>P15*O7+P16</f>
        <v>0.56593990646555437</v>
      </c>
      <c r="P10" s="67" t="s">
        <v>14</v>
      </c>
    </row>
    <row r="11" spans="1:18" ht="12.6" customHeight="1">
      <c r="A11" s="1">
        <f>A3</f>
        <v>11</v>
      </c>
      <c r="B11" s="28" t="s">
        <v>29</v>
      </c>
      <c r="C11" s="28"/>
      <c r="D11" s="26"/>
      <c r="F11" s="5" t="s">
        <v>32</v>
      </c>
      <c r="G11" s="1">
        <f>A7</f>
        <v>23</v>
      </c>
      <c r="H11" s="28" t="s">
        <v>38</v>
      </c>
      <c r="I11" s="26"/>
      <c r="K11" s="5" t="s">
        <v>56</v>
      </c>
      <c r="L11" s="1">
        <f>A7</f>
        <v>23</v>
      </c>
      <c r="M11" s="28" t="s">
        <v>38</v>
      </c>
      <c r="N11" s="26"/>
      <c r="P11" s="5" t="s">
        <v>56</v>
      </c>
    </row>
    <row r="12" spans="1:18" ht="12.6" customHeight="1">
      <c r="A12" s="6" t="s">
        <v>5</v>
      </c>
      <c r="B12" s="26" t="s">
        <v>6</v>
      </c>
      <c r="C12" s="26"/>
      <c r="D12" s="26" t="s">
        <v>7</v>
      </c>
      <c r="E12" s="3" t="s">
        <v>15</v>
      </c>
      <c r="F12" s="14">
        <f>(D10-D13)/(B10-B13)</f>
        <v>-5.2421835811131752</v>
      </c>
      <c r="G12" s="6" t="s">
        <v>5</v>
      </c>
      <c r="H12" s="26" t="s">
        <v>6</v>
      </c>
      <c r="I12" s="26" t="s">
        <v>7</v>
      </c>
      <c r="J12" s="3" t="s">
        <v>15</v>
      </c>
      <c r="K12" s="14">
        <f>(I10-I13)/(H10-H13)</f>
        <v>-0.54975465219276998</v>
      </c>
      <c r="L12" s="6" t="s">
        <v>5</v>
      </c>
      <c r="M12" s="26" t="s">
        <v>6</v>
      </c>
      <c r="N12" s="26" t="s">
        <v>7</v>
      </c>
      <c r="O12" s="3" t="s">
        <v>15</v>
      </c>
      <c r="P12" s="14">
        <f>(N10-N13)/(M10-M13)</f>
        <v>-0.54975465219276998</v>
      </c>
    </row>
    <row r="13" spans="1:18" ht="12.6" customHeight="1">
      <c r="A13" s="15">
        <f>2*A11/B1</f>
        <v>0.88</v>
      </c>
      <c r="B13" s="27">
        <f>COS((0.5-A13)*PI())</f>
        <v>0.36812455268467809</v>
      </c>
      <c r="C13" s="27"/>
      <c r="D13" s="27">
        <f>SIN((0.5-A13)*PI())</f>
        <v>-0.92977648588825135</v>
      </c>
      <c r="E13" s="16" t="s">
        <v>16</v>
      </c>
      <c r="F13" s="17">
        <f>D10-F12*B10</f>
        <v>1.0000000000000002</v>
      </c>
      <c r="G13" s="15">
        <f>2*G11/G4</f>
        <v>1.84</v>
      </c>
      <c r="H13" s="27">
        <f>COS((0.5-G13)*PI())</f>
        <v>-0.48175367410171527</v>
      </c>
      <c r="I13" s="27">
        <f>SIN((0.5-G13)*PI())</f>
        <v>0.87630668004386358</v>
      </c>
      <c r="J13" s="16" t="s">
        <v>16</v>
      </c>
      <c r="K13" s="17">
        <f>I10-K12*H10</f>
        <v>0.61146035649548602</v>
      </c>
      <c r="L13" s="15">
        <f>2*L11/L4</f>
        <v>1.84</v>
      </c>
      <c r="M13" s="27">
        <f>COS((0.5-L13)*PI())</f>
        <v>-0.48175367410171527</v>
      </c>
      <c r="N13" s="27">
        <f>SIN((0.5-L13)*PI())</f>
        <v>0.87630668004386358</v>
      </c>
      <c r="O13" s="16" t="s">
        <v>16</v>
      </c>
      <c r="P13" s="17">
        <f>N10-P12*M10</f>
        <v>0.61146035649548602</v>
      </c>
    </row>
    <row r="14" spans="1:18" ht="11.25" customHeight="1">
      <c r="A14" s="1">
        <f>A4</f>
        <v>8</v>
      </c>
      <c r="B14" s="28" t="s">
        <v>30</v>
      </c>
      <c r="C14" s="28"/>
      <c r="D14" s="26"/>
      <c r="F14" s="5" t="s">
        <v>33</v>
      </c>
      <c r="G14" s="1">
        <f>A14</f>
        <v>8</v>
      </c>
      <c r="H14" s="28" t="s">
        <v>30</v>
      </c>
      <c r="I14" s="26"/>
      <c r="K14" s="5" t="s">
        <v>60</v>
      </c>
      <c r="L14" s="1">
        <f>A2</f>
        <v>0</v>
      </c>
      <c r="M14" s="28" t="s">
        <v>28</v>
      </c>
      <c r="N14" s="26"/>
      <c r="P14" s="5" t="s">
        <v>61</v>
      </c>
    </row>
    <row r="15" spans="1:18" ht="12.6" customHeight="1">
      <c r="A15" s="6" t="s">
        <v>5</v>
      </c>
      <c r="B15" s="26" t="s">
        <v>6</v>
      </c>
      <c r="C15" s="26"/>
      <c r="D15" s="26" t="s">
        <v>7</v>
      </c>
      <c r="E15" s="3" t="s">
        <v>17</v>
      </c>
      <c r="F15" s="14">
        <f>(D16-D19)/(B16-B19)</f>
        <v>-1.2087923504096088</v>
      </c>
      <c r="G15" s="6" t="s">
        <v>5</v>
      </c>
      <c r="H15" s="26" t="s">
        <v>6</v>
      </c>
      <c r="I15" s="26" t="s">
        <v>7</v>
      </c>
      <c r="J15" s="3" t="s">
        <v>17</v>
      </c>
      <c r="K15" s="14">
        <f>(I16-I19)/(H16-H19)</f>
        <v>-1.2087923504096088</v>
      </c>
      <c r="L15" s="6" t="s">
        <v>5</v>
      </c>
      <c r="M15" s="26" t="s">
        <v>6</v>
      </c>
      <c r="N15" s="26" t="s">
        <v>7</v>
      </c>
      <c r="O15" s="3" t="s">
        <v>17</v>
      </c>
      <c r="P15" s="14">
        <f>(N16-N19)/(M16-M19)</f>
        <v>-5.2421835811131752</v>
      </c>
    </row>
    <row r="16" spans="1:18" ht="12.6" customHeight="1">
      <c r="A16" s="18">
        <f>2*A14/B1</f>
        <v>0.64</v>
      </c>
      <c r="B16" s="26">
        <f>COS((0.5-A16)*PI())</f>
        <v>0.90482705246601947</v>
      </c>
      <c r="C16" s="26"/>
      <c r="D16" s="26">
        <f>SIN((0.5-A16)*PI())</f>
        <v>-0.42577929156507272</v>
      </c>
      <c r="E16" s="3" t="s">
        <v>18</v>
      </c>
      <c r="F16" s="14">
        <f>D16-F15*B16</f>
        <v>0.66796872789952544</v>
      </c>
      <c r="G16" s="8">
        <f>2*G14/G4</f>
        <v>0.64</v>
      </c>
      <c r="H16" s="26">
        <f>COS((0.5-G16)*PI())</f>
        <v>0.90482705246601947</v>
      </c>
      <c r="I16" s="26">
        <f>SIN((0.5-G16)*PI())</f>
        <v>-0.42577929156507272</v>
      </c>
      <c r="J16" s="3" t="s">
        <v>18</v>
      </c>
      <c r="K16" s="14">
        <f>I16-K15*H16</f>
        <v>0.66796872789952544</v>
      </c>
      <c r="L16" s="8">
        <f>2*L14/L4</f>
        <v>0</v>
      </c>
      <c r="M16" s="26">
        <f>COS((0.5-L16)*PI())</f>
        <v>6.1257422745431001E-17</v>
      </c>
      <c r="N16" s="26">
        <f>SIN((0.5-L16)*PI())</f>
        <v>1</v>
      </c>
      <c r="O16" s="3" t="s">
        <v>18</v>
      </c>
      <c r="P16" s="14">
        <f>N16-P15*M16</f>
        <v>1.0000000000000002</v>
      </c>
    </row>
    <row r="17" spans="1:16" ht="12.6" customHeight="1">
      <c r="A17" s="1">
        <f>A5</f>
        <v>24</v>
      </c>
      <c r="B17" s="28" t="s">
        <v>31</v>
      </c>
      <c r="C17" s="28"/>
      <c r="D17" s="26"/>
      <c r="E17" s="120" t="s">
        <v>81</v>
      </c>
      <c r="F17" s="120"/>
      <c r="G17" s="1">
        <f>A17</f>
        <v>24</v>
      </c>
      <c r="H17" s="28" t="s">
        <v>31</v>
      </c>
      <c r="I17" s="26"/>
      <c r="J17" s="120" t="s">
        <v>82</v>
      </c>
      <c r="K17" s="120"/>
      <c r="L17" s="1">
        <f>A3</f>
        <v>11</v>
      </c>
      <c r="M17" s="28" t="s">
        <v>29</v>
      </c>
      <c r="N17" s="26"/>
      <c r="O17" s="120" t="s">
        <v>83</v>
      </c>
      <c r="P17" s="120"/>
    </row>
    <row r="18" spans="1:16" ht="12.6" customHeight="1">
      <c r="A18" s="6" t="s">
        <v>5</v>
      </c>
      <c r="B18" s="26" t="s">
        <v>6</v>
      </c>
      <c r="C18" s="26"/>
      <c r="D18" s="26" t="s">
        <v>7</v>
      </c>
      <c r="E18" s="120"/>
      <c r="F18" s="120"/>
      <c r="G18" s="6" t="s">
        <v>5</v>
      </c>
      <c r="H18" s="26" t="s">
        <v>6</v>
      </c>
      <c r="I18" s="26" t="s">
        <v>7</v>
      </c>
      <c r="J18" s="120"/>
      <c r="K18" s="120"/>
      <c r="L18" s="6" t="s">
        <v>5</v>
      </c>
      <c r="M18" s="26" t="s">
        <v>6</v>
      </c>
      <c r="N18" s="26" t="s">
        <v>7</v>
      </c>
      <c r="O18" s="120"/>
      <c r="P18" s="120"/>
    </row>
    <row r="19" spans="1:16" ht="12.6" customHeight="1">
      <c r="A19" s="19">
        <f>2*A17/B1</f>
        <v>1.92</v>
      </c>
      <c r="B19" s="27">
        <f>COS((0.5-A19)*PI())</f>
        <v>-0.24868988716485529</v>
      </c>
      <c r="C19" s="27"/>
      <c r="D19" s="27">
        <f>SIN((0.5-A19)*PI())</f>
        <v>0.96858316112863097</v>
      </c>
      <c r="E19" s="121"/>
      <c r="F19" s="121"/>
      <c r="G19" s="15">
        <f>2*G17/G4</f>
        <v>1.92</v>
      </c>
      <c r="H19" s="27">
        <f>COS((0.5-G19)*PI())</f>
        <v>-0.24868988716485529</v>
      </c>
      <c r="I19" s="27">
        <f>SIN((0.5-G19)*PI())</f>
        <v>0.96858316112863097</v>
      </c>
      <c r="J19" s="121"/>
      <c r="K19" s="121"/>
      <c r="L19" s="15">
        <f>2*L17/L4</f>
        <v>0.88</v>
      </c>
      <c r="M19" s="27">
        <f>COS((0.5-L19)*PI())</f>
        <v>0.36812455268467809</v>
      </c>
      <c r="N19" s="27">
        <f>SIN((0.5-L19)*PI())</f>
        <v>-0.92977648588825135</v>
      </c>
      <c r="O19" s="121"/>
      <c r="P19" s="121"/>
    </row>
    <row r="20" spans="1:16" ht="20.100000000000001" customHeight="1">
      <c r="A20" s="46" t="s">
        <v>20</v>
      </c>
      <c r="B20" s="47"/>
      <c r="C20" s="47"/>
      <c r="D20" s="48" t="s">
        <v>21</v>
      </c>
      <c r="E20" s="47"/>
      <c r="F20" s="47"/>
      <c r="G20" s="48" t="s">
        <v>22</v>
      </c>
      <c r="H20" s="47"/>
      <c r="I20" s="47"/>
      <c r="K20" s="84" t="s">
        <v>70</v>
      </c>
      <c r="L20" s="122" t="s">
        <v>87</v>
      </c>
      <c r="M20" s="122"/>
      <c r="N20" s="122"/>
      <c r="O20" s="122"/>
      <c r="P20" s="122"/>
    </row>
    <row r="21" spans="1:16" ht="15" customHeight="1">
      <c r="A21" s="85" t="s">
        <v>72</v>
      </c>
      <c r="B21" s="86" t="s">
        <v>73</v>
      </c>
      <c r="C21" s="86"/>
      <c r="D21" s="1" t="s">
        <v>89</v>
      </c>
      <c r="G21" s="73"/>
      <c r="H21" s="73"/>
      <c r="I21" s="73"/>
      <c r="K21" s="91" t="s">
        <v>68</v>
      </c>
      <c r="L21" s="123"/>
      <c r="M21" s="123"/>
      <c r="N21" s="123"/>
      <c r="O21" s="123"/>
      <c r="P21" s="123"/>
    </row>
    <row r="22" spans="1:16" ht="15.75">
      <c r="A22" s="87">
        <f>E7</f>
        <v>8.2320621310657427E-2</v>
      </c>
      <c r="B22" s="87">
        <f>E9</f>
        <v>0.56846019057823649</v>
      </c>
      <c r="C22" s="90" t="s">
        <v>74</v>
      </c>
      <c r="D22" s="1">
        <f>(A22^2+B22^2)^0.5</f>
        <v>0.57438982665539751</v>
      </c>
      <c r="E22" s="73"/>
      <c r="F22" s="73"/>
      <c r="G22" s="73"/>
      <c r="H22" s="73"/>
      <c r="I22" s="93"/>
      <c r="J22" s="59"/>
      <c r="K22" s="59"/>
      <c r="L22" s="123"/>
      <c r="M22" s="123"/>
      <c r="N22" s="123"/>
      <c r="O22" s="123"/>
      <c r="P22" s="123"/>
    </row>
    <row r="23" spans="1:16" ht="15.75">
      <c r="A23" s="88">
        <f>J7</f>
        <v>8.5743761786213998E-2</v>
      </c>
      <c r="B23" s="87">
        <f>J9</f>
        <v>0.56432232455700626</v>
      </c>
      <c r="C23" s="90" t="s">
        <v>75</v>
      </c>
      <c r="D23" s="1">
        <f t="shared" ref="D23:D24" si="0">(A23^2+B23^2)^0.5</f>
        <v>0.57079915791692803</v>
      </c>
      <c r="E23" s="73"/>
      <c r="F23" s="73"/>
      <c r="G23" s="73"/>
      <c r="H23" s="73"/>
      <c r="I23" s="93"/>
      <c r="J23" s="59">
        <v>0.879</v>
      </c>
      <c r="K23" s="96" t="s">
        <v>113</v>
      </c>
      <c r="L23" s="123"/>
      <c r="M23" s="123"/>
      <c r="N23" s="123"/>
      <c r="O23" s="123"/>
      <c r="P23" s="123"/>
    </row>
    <row r="24" spans="1:16" ht="15.75">
      <c r="A24" s="88">
        <f>O7</f>
        <v>8.2801391217640921E-2</v>
      </c>
      <c r="B24" s="87">
        <f>O9</f>
        <v>0.56593990646555437</v>
      </c>
      <c r="C24" s="90" t="s">
        <v>76</v>
      </c>
      <c r="D24" s="1">
        <f t="shared" si="0"/>
        <v>0.57196507595990265</v>
      </c>
      <c r="E24" s="73"/>
      <c r="F24" s="73"/>
      <c r="G24" s="73"/>
      <c r="H24" s="73"/>
      <c r="I24" s="93"/>
      <c r="J24" s="59">
        <v>0.86599999999999999</v>
      </c>
      <c r="K24" s="96" t="s">
        <v>100</v>
      </c>
      <c r="L24" s="123"/>
      <c r="M24" s="123"/>
      <c r="N24" s="123"/>
      <c r="O24" s="123"/>
      <c r="P24" s="123"/>
    </row>
    <row r="25" spans="1:16" ht="14.45" customHeight="1" thickBot="1">
      <c r="A25" s="87">
        <f>A22</f>
        <v>8.2320621310657427E-2</v>
      </c>
      <c r="B25" s="87">
        <f>B22</f>
        <v>0.56846019057823649</v>
      </c>
      <c r="C25" s="90" t="s">
        <v>74</v>
      </c>
      <c r="E25" s="73"/>
      <c r="F25" s="73"/>
      <c r="G25" s="73"/>
      <c r="H25" s="73"/>
      <c r="I25" s="94"/>
      <c r="J25" s="59">
        <v>0.81499999999999995</v>
      </c>
      <c r="K25" s="96" t="s">
        <v>108</v>
      </c>
      <c r="L25" s="59"/>
      <c r="M25" s="59"/>
      <c r="N25" s="59"/>
      <c r="O25" s="59" t="s">
        <v>94</v>
      </c>
      <c r="P25" s="59" t="s">
        <v>96</v>
      </c>
    </row>
    <row r="26" spans="1:16" ht="14.45" customHeight="1">
      <c r="A26" s="115" t="s">
        <v>66</v>
      </c>
      <c r="B26" s="115"/>
      <c r="C26" s="97" t="s">
        <v>3</v>
      </c>
      <c r="D26" s="124" t="str">
        <f>E35</f>
        <v>Table 1</v>
      </c>
      <c r="E26" s="73"/>
      <c r="F26" s="73"/>
      <c r="G26" s="73"/>
      <c r="H26" s="73"/>
      <c r="I26" s="93"/>
      <c r="J26" s="59">
        <v>0.79100000000000004</v>
      </c>
      <c r="K26" s="96" t="s">
        <v>105</v>
      </c>
      <c r="L26" s="59"/>
      <c r="M26" s="59"/>
      <c r="N26" s="59"/>
      <c r="O26" s="59" t="s">
        <v>111</v>
      </c>
      <c r="P26" s="59" t="s">
        <v>110</v>
      </c>
    </row>
    <row r="27" spans="1:16">
      <c r="A27" s="115"/>
      <c r="B27" s="115"/>
      <c r="C27" s="102">
        <f>n</f>
        <v>25</v>
      </c>
      <c r="D27" s="124"/>
      <c r="E27" s="73"/>
      <c r="F27" s="73"/>
      <c r="G27" s="73"/>
      <c r="H27" s="73"/>
      <c r="I27" s="93"/>
      <c r="J27" s="59">
        <v>0.77900000000000003</v>
      </c>
      <c r="K27" s="96" t="s">
        <v>92</v>
      </c>
      <c r="L27" s="95" t="s">
        <v>93</v>
      </c>
      <c r="M27" s="59"/>
      <c r="N27" s="59"/>
      <c r="O27" s="59" t="s">
        <v>105</v>
      </c>
      <c r="P27" s="59" t="s">
        <v>113</v>
      </c>
    </row>
    <row r="28" spans="1:16" ht="14.45" customHeight="1">
      <c r="A28" s="115"/>
      <c r="B28" s="115"/>
      <c r="C28" s="99" t="s">
        <v>115</v>
      </c>
      <c r="D28" s="73"/>
      <c r="E28" s="73"/>
      <c r="F28" s="73"/>
      <c r="G28" s="73"/>
      <c r="H28" s="73"/>
      <c r="I28" s="93"/>
      <c r="J28" s="59">
        <v>0.76700000000000002</v>
      </c>
      <c r="K28" s="96" t="s">
        <v>96</v>
      </c>
      <c r="L28" s="59"/>
      <c r="M28" s="59"/>
      <c r="N28" s="59"/>
      <c r="O28" s="59" t="s">
        <v>92</v>
      </c>
      <c r="P28" s="59"/>
    </row>
    <row r="29" spans="1:16">
      <c r="A29" s="115"/>
      <c r="B29" s="115"/>
      <c r="C29" s="98">
        <f>A2</f>
        <v>0</v>
      </c>
      <c r="D29" s="73"/>
      <c r="E29" s="73"/>
      <c r="F29" s="73"/>
      <c r="G29" s="73"/>
      <c r="H29" s="73"/>
      <c r="I29" s="93"/>
      <c r="J29" s="59">
        <v>0.74199999999999999</v>
      </c>
      <c r="K29" s="96" t="s">
        <v>110</v>
      </c>
      <c r="L29" s="59"/>
      <c r="M29" s="59"/>
      <c r="N29" s="59"/>
      <c r="O29" s="59"/>
      <c r="P29" s="59"/>
    </row>
    <row r="30" spans="1:16" ht="15.75">
      <c r="A30" s="74">
        <f>((E7-J7)^2+(E9-J9)^2)^0.5</f>
        <v>5.3702724255893543E-3</v>
      </c>
      <c r="B30" s="89" t="s">
        <v>77</v>
      </c>
      <c r="C30" s="98">
        <f t="shared" ref="C30:C34" si="1">A3</f>
        <v>11</v>
      </c>
      <c r="D30" s="73"/>
      <c r="E30" s="73"/>
      <c r="F30" s="73"/>
      <c r="G30" s="73"/>
      <c r="H30" s="73"/>
      <c r="I30" s="93"/>
      <c r="J30" s="59">
        <v>0.68400000000000005</v>
      </c>
      <c r="K30" s="96" t="s">
        <v>102</v>
      </c>
      <c r="L30" s="95" t="s">
        <v>104</v>
      </c>
      <c r="M30" s="59"/>
      <c r="N30" s="59"/>
      <c r="O30" s="59"/>
      <c r="P30" s="59"/>
    </row>
    <row r="31" spans="1:16" ht="15.75">
      <c r="A31" s="74">
        <f>((J7-O7)^2+(J9-O9)^2)^0.5</f>
        <v>3.3576950120085625E-3</v>
      </c>
      <c r="B31" s="89" t="s">
        <v>78</v>
      </c>
      <c r="C31" s="98">
        <f t="shared" si="1"/>
        <v>8</v>
      </c>
      <c r="D31" s="73"/>
      <c r="E31" s="73"/>
      <c r="F31" s="73"/>
      <c r="G31" s="73"/>
      <c r="H31" s="73"/>
      <c r="I31" s="93"/>
      <c r="J31" s="59">
        <v>0.65300000000000002</v>
      </c>
      <c r="K31" s="95" t="s">
        <v>90</v>
      </c>
      <c r="L31" s="95" t="s">
        <v>91</v>
      </c>
      <c r="M31" s="95" t="s">
        <v>112</v>
      </c>
      <c r="N31" s="95" t="s">
        <v>105</v>
      </c>
      <c r="O31" s="95" t="s">
        <v>106</v>
      </c>
      <c r="P31" s="96" t="s">
        <v>113</v>
      </c>
    </row>
    <row r="32" spans="1:16" ht="15.75">
      <c r="A32" s="74">
        <f>((O7-E7)^2+(O9-E9)^2)^0.5</f>
        <v>2.565730249285541E-3</v>
      </c>
      <c r="B32" s="89" t="s">
        <v>79</v>
      </c>
      <c r="C32" s="98">
        <f t="shared" si="1"/>
        <v>24</v>
      </c>
      <c r="D32" s="73"/>
      <c r="E32" s="73"/>
      <c r="F32" s="73"/>
      <c r="G32" s="73"/>
      <c r="H32" s="73"/>
      <c r="I32" s="93"/>
      <c r="J32" s="59">
        <v>0.53200000000000003</v>
      </c>
      <c r="K32" s="96" t="s">
        <v>94</v>
      </c>
      <c r="L32" s="95" t="s">
        <v>95</v>
      </c>
      <c r="M32" s="95" t="s">
        <v>97</v>
      </c>
      <c r="N32" s="96" t="s">
        <v>103</v>
      </c>
      <c r="O32" s="95" t="s">
        <v>107</v>
      </c>
      <c r="P32" s="96" t="s">
        <v>108</v>
      </c>
    </row>
    <row r="33" spans="1:16" ht="15.75">
      <c r="A33" s="75">
        <f>ABS(1/2*(E7*(J9-O9)+J7*(O9-E9)+O7*(E10-J10)))</f>
        <v>3.3189625469436644E-6</v>
      </c>
      <c r="B33" s="76" t="s">
        <v>65</v>
      </c>
      <c r="C33" s="98">
        <f t="shared" si="1"/>
        <v>6</v>
      </c>
      <c r="E33" s="73"/>
      <c r="F33" s="73"/>
      <c r="G33" s="73"/>
      <c r="H33" s="73"/>
      <c r="I33" s="93"/>
      <c r="J33" s="59">
        <v>0.50800000000000001</v>
      </c>
      <c r="K33" s="96" t="s">
        <v>92</v>
      </c>
      <c r="L33" s="95" t="s">
        <v>101</v>
      </c>
      <c r="M33" s="59"/>
      <c r="N33" s="59"/>
      <c r="O33" s="59"/>
      <c r="P33" s="59"/>
    </row>
    <row r="34" spans="1:16" ht="15.75" thickBot="1">
      <c r="A34" s="77">
        <f>3*3^0.5/4</f>
        <v>1.299038105676658</v>
      </c>
      <c r="B34" s="101" t="s">
        <v>67</v>
      </c>
      <c r="C34" s="100">
        <f t="shared" si="1"/>
        <v>23</v>
      </c>
      <c r="E34" s="73"/>
      <c r="F34" s="73"/>
      <c r="G34" s="73"/>
      <c r="H34" s="73"/>
      <c r="I34" s="93"/>
      <c r="J34" s="59">
        <v>0.39500000000000002</v>
      </c>
      <c r="K34" s="96" t="s">
        <v>110</v>
      </c>
      <c r="L34" s="59"/>
      <c r="M34" s="59"/>
      <c r="N34" s="59"/>
      <c r="O34" s="59"/>
      <c r="P34" s="59"/>
    </row>
    <row r="35" spans="1:16" ht="15" customHeight="1">
      <c r="A35" s="116" t="s">
        <v>80</v>
      </c>
      <c r="B35" s="116"/>
      <c r="C35" s="116"/>
      <c r="D35" s="116"/>
      <c r="E35" s="103" t="s">
        <v>118</v>
      </c>
      <c r="F35" s="104" t="s">
        <v>117</v>
      </c>
      <c r="G35" s="105"/>
      <c r="H35" s="59"/>
      <c r="I35" s="59"/>
      <c r="J35" s="59">
        <v>0.34699999999999998</v>
      </c>
      <c r="K35" s="95" t="s">
        <v>90</v>
      </c>
      <c r="L35" s="95" t="s">
        <v>109</v>
      </c>
      <c r="M35" s="95" t="s">
        <v>97</v>
      </c>
      <c r="N35" s="95" t="s">
        <v>98</v>
      </c>
      <c r="O35" s="95" t="s">
        <v>99</v>
      </c>
      <c r="P35" s="96" t="s">
        <v>113</v>
      </c>
    </row>
    <row r="36" spans="1:16">
      <c r="A36" s="116"/>
      <c r="B36" s="116"/>
      <c r="C36" s="116"/>
      <c r="D36" s="116"/>
      <c r="E36" s="59"/>
      <c r="F36" s="59"/>
      <c r="G36" s="59"/>
      <c r="H36" s="59"/>
      <c r="I36" s="59"/>
      <c r="J36" s="59">
        <v>0.22700000000000001</v>
      </c>
      <c r="K36" s="96" t="s">
        <v>106</v>
      </c>
      <c r="L36" s="59"/>
      <c r="M36" s="59"/>
      <c r="N36" s="59"/>
      <c r="O36" s="59"/>
      <c r="P36" s="59"/>
    </row>
    <row r="37" spans="1:16">
      <c r="A37" s="116"/>
      <c r="B37" s="116"/>
      <c r="C37" s="116"/>
      <c r="D37" s="116"/>
      <c r="E37" s="59"/>
      <c r="F37" s="59"/>
      <c r="G37" s="59"/>
      <c r="H37" s="59"/>
      <c r="I37" s="59"/>
      <c r="J37" s="59">
        <v>0.185</v>
      </c>
      <c r="K37" s="96" t="s">
        <v>108</v>
      </c>
      <c r="L37" s="59" t="s">
        <v>119</v>
      </c>
      <c r="M37" s="59"/>
      <c r="N37" s="59"/>
      <c r="O37" s="59"/>
      <c r="P37" s="59"/>
    </row>
    <row r="38" spans="1:16">
      <c r="A38" s="116"/>
      <c r="B38" s="116"/>
      <c r="C38" s="116"/>
      <c r="D38" s="116"/>
      <c r="E38" s="59"/>
      <c r="F38" s="59"/>
      <c r="G38" s="59"/>
      <c r="H38" s="59"/>
      <c r="I38" s="59"/>
      <c r="J38" s="59"/>
      <c r="K38" s="59"/>
      <c r="L38" s="59" t="s">
        <v>120</v>
      </c>
      <c r="M38" s="59"/>
      <c r="N38" s="59"/>
      <c r="O38" s="59"/>
      <c r="P38" s="59"/>
    </row>
    <row r="39" spans="1:16">
      <c r="A39" s="116"/>
      <c r="B39" s="116"/>
      <c r="C39" s="116"/>
      <c r="D39" s="116"/>
      <c r="E39" s="59"/>
      <c r="F39" s="59"/>
      <c r="G39" s="59"/>
      <c r="H39" s="59"/>
      <c r="I39" s="59"/>
      <c r="J39" s="59"/>
      <c r="K39" s="59"/>
      <c r="L39" s="59" t="s">
        <v>121</v>
      </c>
      <c r="M39" s="59"/>
      <c r="N39" s="59"/>
      <c r="O39" s="59"/>
      <c r="P39" s="59"/>
    </row>
    <row r="40" spans="1:16"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</sheetData>
  <mergeCells count="15">
    <mergeCell ref="A26:B29"/>
    <mergeCell ref="A35:D39"/>
    <mergeCell ref="O4:P5"/>
    <mergeCell ref="L5:N6"/>
    <mergeCell ref="O17:P19"/>
    <mergeCell ref="E17:F19"/>
    <mergeCell ref="J17:K19"/>
    <mergeCell ref="L20:P24"/>
    <mergeCell ref="D26:D27"/>
    <mergeCell ref="D2:D3"/>
    <mergeCell ref="D6:D7"/>
    <mergeCell ref="D4:D5"/>
    <mergeCell ref="E4:F5"/>
    <mergeCell ref="J4:K5"/>
    <mergeCell ref="G5:I6"/>
  </mergeCells>
  <phoneticPr fontId="21" type="noConversion"/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3</xdr:col>
                    <xdr:colOff>95250</xdr:colOff>
                    <xdr:row>0</xdr:row>
                    <xdr:rowOff>9525</xdr:rowOff>
                  </from>
                  <to>
                    <xdr:col>3</xdr:col>
                    <xdr:colOff>676275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FB82-64EB-4F66-BA0D-9E11A7527643}">
  <dimension ref="A1:O20"/>
  <sheetViews>
    <sheetView showGridLines="0" zoomScale="110" zoomScaleNormal="110" workbookViewId="0">
      <selection activeCell="C6" sqref="C6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17.45" customHeight="1" thickBot="1">
      <c r="A3" s="126" t="s">
        <v>52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5" ht="12.6" customHeight="1">
      <c r="A4" s="32">
        <v>28</v>
      </c>
      <c r="B4" s="4" t="s">
        <v>3</v>
      </c>
      <c r="C4" s="7"/>
      <c r="D4" s="127" t="s">
        <v>9</v>
      </c>
      <c r="E4" s="128"/>
      <c r="F4" s="20">
        <f>A4</f>
        <v>28</v>
      </c>
      <c r="G4" s="4" t="s">
        <v>3</v>
      </c>
      <c r="H4" s="7"/>
      <c r="I4" s="127" t="s">
        <v>9</v>
      </c>
      <c r="J4" s="128"/>
      <c r="L4" s="33" t="s">
        <v>36</v>
      </c>
      <c r="M4" s="32"/>
      <c r="N4" s="32"/>
      <c r="O4" s="32"/>
    </row>
    <row r="5" spans="1:15" ht="12.6" customHeight="1">
      <c r="A5" s="8"/>
      <c r="C5" s="7"/>
      <c r="D5" s="129"/>
      <c r="E5" s="130"/>
      <c r="F5" s="117" t="s">
        <v>39</v>
      </c>
      <c r="G5" s="118"/>
      <c r="H5" s="119"/>
      <c r="I5" s="129"/>
      <c r="J5" s="130"/>
      <c r="L5" s="29" t="s">
        <v>40</v>
      </c>
      <c r="M5" s="20"/>
    </row>
    <row r="6" spans="1:15" ht="12.6" customHeight="1">
      <c r="D6" s="9" t="s">
        <v>10</v>
      </c>
      <c r="E6" s="10"/>
      <c r="F6" s="117"/>
      <c r="G6" s="118"/>
      <c r="H6" s="119"/>
      <c r="I6" s="9" t="s">
        <v>10</v>
      </c>
      <c r="J6" s="10"/>
    </row>
    <row r="7" spans="1:15" ht="12.6" customHeight="1">
      <c r="C7" s="21"/>
      <c r="D7" s="44">
        <f>(E16-E13)/(E12-E15)</f>
        <v>0.4725209339563145</v>
      </c>
      <c r="E7" s="10" t="s">
        <v>11</v>
      </c>
      <c r="I7" s="54">
        <f>(J16-J13)/(J12-J15)</f>
        <v>0.46911807777095116</v>
      </c>
      <c r="J7" s="10" t="s">
        <v>11</v>
      </c>
      <c r="L7" s="35" t="s">
        <v>41</v>
      </c>
      <c r="M7" s="35"/>
    </row>
    <row r="8" spans="1:15" ht="12.6" customHeight="1">
      <c r="A8" s="33">
        <v>1</v>
      </c>
      <c r="B8" s="4" t="s">
        <v>28</v>
      </c>
      <c r="D8" s="12" t="s">
        <v>12</v>
      </c>
      <c r="E8" s="10"/>
      <c r="F8" s="33">
        <v>4</v>
      </c>
      <c r="G8" s="4" t="s">
        <v>37</v>
      </c>
      <c r="I8" s="9" t="s">
        <v>19</v>
      </c>
      <c r="J8" s="10"/>
    </row>
    <row r="9" spans="1:15" ht="12.6" customHeight="1">
      <c r="A9" s="6" t="s">
        <v>5</v>
      </c>
      <c r="B9" s="26" t="s">
        <v>6</v>
      </c>
      <c r="C9" s="26" t="s">
        <v>7</v>
      </c>
      <c r="D9" s="37">
        <f>E12*D7+E13</f>
        <v>0.66143782776614757</v>
      </c>
      <c r="E9" s="10" t="s">
        <v>13</v>
      </c>
      <c r="F9" s="6" t="s">
        <v>5</v>
      </c>
      <c r="G9" s="26" t="s">
        <v>6</v>
      </c>
      <c r="H9" s="26" t="s">
        <v>7</v>
      </c>
      <c r="I9" s="37">
        <f>J12*I7+J13</f>
        <v>0.65872414051212647</v>
      </c>
      <c r="J9" s="10" t="s">
        <v>13</v>
      </c>
    </row>
    <row r="10" spans="1:15" ht="12.6" customHeight="1" thickBot="1">
      <c r="A10">
        <f>2*A8/A4</f>
        <v>7.1428571428571425E-2</v>
      </c>
      <c r="B10" s="26">
        <f>COS((0.5-A10)*PI())</f>
        <v>0.22252093395631445</v>
      </c>
      <c r="C10" s="26">
        <f>SIN((0.5-A10)*PI())</f>
        <v>0.97492791218182362</v>
      </c>
      <c r="D10" s="38">
        <f>E15*D7+E16</f>
        <v>0.66143782776614768</v>
      </c>
      <c r="E10" s="13" t="s">
        <v>14</v>
      </c>
      <c r="F10" s="8">
        <f>2*F8/F4</f>
        <v>0.2857142857142857</v>
      </c>
      <c r="G10" s="26">
        <f>COS((0.5-F10)*PI())</f>
        <v>0.7818314824680298</v>
      </c>
      <c r="H10" s="26">
        <f>SIN((0.5-F10)*PI())</f>
        <v>0.62348980185873348</v>
      </c>
      <c r="I10" s="38">
        <f>J15*I7+J16</f>
        <v>0.65872414051212647</v>
      </c>
      <c r="J10" s="13" t="s">
        <v>14</v>
      </c>
    </row>
    <row r="11" spans="1:15" ht="12.6" customHeight="1">
      <c r="A11" s="33">
        <v>7</v>
      </c>
      <c r="B11" s="28" t="s">
        <v>29</v>
      </c>
      <c r="C11" s="26"/>
      <c r="E11" s="5" t="s">
        <v>32</v>
      </c>
      <c r="F11" s="33">
        <v>25</v>
      </c>
      <c r="G11" s="28" t="s">
        <v>38</v>
      </c>
      <c r="H11" s="26"/>
      <c r="J11" s="5" t="s">
        <v>56</v>
      </c>
    </row>
    <row r="12" spans="1:15" ht="12.6" customHeight="1">
      <c r="A12" s="6" t="s">
        <v>5</v>
      </c>
      <c r="B12" s="26" t="s">
        <v>6</v>
      </c>
      <c r="C12" s="26" t="s">
        <v>7</v>
      </c>
      <c r="D12" s="3" t="s">
        <v>15</v>
      </c>
      <c r="E12" s="14">
        <f>(C10-C13)/(B10-B13)</f>
        <v>-1.253960337662704</v>
      </c>
      <c r="F12" s="6" t="s">
        <v>5</v>
      </c>
      <c r="G12" s="26" t="s">
        <v>6</v>
      </c>
      <c r="H12" s="26" t="s">
        <v>7</v>
      </c>
      <c r="I12" s="3" t="s">
        <v>15</v>
      </c>
      <c r="J12" s="14">
        <f>(H10-H13)/(G10-G13)</f>
        <v>-0.11267293990011099</v>
      </c>
    </row>
    <row r="13" spans="1:15" ht="12.6" customHeight="1">
      <c r="A13" s="15">
        <f>2*A11/A4</f>
        <v>0.5</v>
      </c>
      <c r="B13" s="27">
        <f>COS((0.5-A13)*PI())</f>
        <v>1</v>
      </c>
      <c r="C13" s="27">
        <f>SIN((0.5-A13)*PI())</f>
        <v>0</v>
      </c>
      <c r="D13" s="16" t="s">
        <v>16</v>
      </c>
      <c r="E13" s="17">
        <f>C10-E12*B10</f>
        <v>1.253960337662704</v>
      </c>
      <c r="F13" s="15">
        <f>2*F11/F4</f>
        <v>1.7857142857142858</v>
      </c>
      <c r="G13" s="27">
        <f>COS((0.5-F13)*PI())</f>
        <v>-0.62348980185873371</v>
      </c>
      <c r="H13" s="27">
        <f>SIN((0.5-F13)*PI())</f>
        <v>0.78183148246802969</v>
      </c>
      <c r="I13" s="16" t="s">
        <v>16</v>
      </c>
      <c r="J13" s="17">
        <f>H10-J12*G10</f>
        <v>0.71158105349486844</v>
      </c>
    </row>
    <row r="14" spans="1:15" ht="12.6" customHeight="1">
      <c r="A14" s="33">
        <v>3</v>
      </c>
      <c r="B14" s="28" t="s">
        <v>30</v>
      </c>
      <c r="C14" s="26"/>
      <c r="E14" s="5" t="s">
        <v>33</v>
      </c>
      <c r="F14" s="34">
        <f>A14</f>
        <v>3</v>
      </c>
      <c r="G14" s="28" t="s">
        <v>44</v>
      </c>
      <c r="H14" s="26"/>
      <c r="J14" s="5" t="s">
        <v>55</v>
      </c>
    </row>
    <row r="15" spans="1:15" ht="12.6" customHeight="1">
      <c r="A15" s="6" t="s">
        <v>5</v>
      </c>
      <c r="B15" s="26" t="s">
        <v>6</v>
      </c>
      <c r="C15" s="26" t="s">
        <v>7</v>
      </c>
      <c r="D15" s="3" t="s">
        <v>17</v>
      </c>
      <c r="E15" s="14">
        <f>(C16-C19)/(B16-B19)</f>
        <v>0.79747338888240404</v>
      </c>
      <c r="F15" s="6" t="s">
        <v>5</v>
      </c>
      <c r="G15" s="26" t="s">
        <v>6</v>
      </c>
      <c r="H15" s="26" t="s">
        <v>7</v>
      </c>
      <c r="I15" s="3" t="s">
        <v>17</v>
      </c>
      <c r="J15" s="14">
        <f>(H16-H19)/(G16-G19)</f>
        <v>0.79747338888240404</v>
      </c>
    </row>
    <row r="16" spans="1:15" ht="12.6" customHeight="1">
      <c r="A16" s="18">
        <f>2*A14/A4</f>
        <v>0.21428571428571427</v>
      </c>
      <c r="B16" s="26">
        <f>COS((0.5-A16)*PI())</f>
        <v>0.62348980185873359</v>
      </c>
      <c r="C16" s="26">
        <f>SIN((0.5-A16)*PI())</f>
        <v>0.7818314824680298</v>
      </c>
      <c r="D16" s="3" t="s">
        <v>18</v>
      </c>
      <c r="E16" s="14">
        <f>C16-E15*B16</f>
        <v>0.2846149572461269</v>
      </c>
      <c r="F16" s="8">
        <f>2*F14/F4</f>
        <v>0.21428571428571427</v>
      </c>
      <c r="G16" s="26">
        <f>COS((0.5-F16)*PI())</f>
        <v>0.62348980185873359</v>
      </c>
      <c r="H16" s="26">
        <f>SIN((0.5-F16)*PI())</f>
        <v>0.7818314824680298</v>
      </c>
      <c r="I16" s="3" t="s">
        <v>18</v>
      </c>
      <c r="J16" s="14">
        <f>H16-J15*G16</f>
        <v>0.2846149572461269</v>
      </c>
    </row>
    <row r="17" spans="1:10" ht="12.6" customHeight="1">
      <c r="A17" s="33">
        <v>19</v>
      </c>
      <c r="B17" s="28" t="s">
        <v>31</v>
      </c>
      <c r="C17" s="26"/>
      <c r="D17" s="131"/>
      <c r="E17" s="131"/>
      <c r="F17" s="34">
        <f>A17</f>
        <v>19</v>
      </c>
      <c r="G17" s="28" t="s">
        <v>45</v>
      </c>
      <c r="H17" s="26"/>
      <c r="I17" s="131"/>
      <c r="J17" s="131"/>
    </row>
    <row r="18" spans="1:10" ht="12.6" customHeight="1">
      <c r="A18" s="6" t="s">
        <v>5</v>
      </c>
      <c r="B18" s="26" t="s">
        <v>6</v>
      </c>
      <c r="C18" s="26" t="s">
        <v>7</v>
      </c>
      <c r="D18" s="131"/>
      <c r="E18" s="131"/>
      <c r="F18" s="6" t="s">
        <v>5</v>
      </c>
      <c r="G18" s="26" t="s">
        <v>6</v>
      </c>
      <c r="H18" s="26" t="s">
        <v>7</v>
      </c>
      <c r="I18" s="131"/>
      <c r="J18" s="131"/>
    </row>
    <row r="19" spans="1:10" ht="12.6" customHeight="1">
      <c r="A19" s="19">
        <f>2*A17/A4</f>
        <v>1.3571428571428572</v>
      </c>
      <c r="B19" s="27">
        <f>COS((0.5-A19)*PI())</f>
        <v>-0.90096886790241903</v>
      </c>
      <c r="C19" s="27">
        <f>SIN((0.5-A19)*PI())</f>
        <v>-0.43388373911755823</v>
      </c>
      <c r="D19" s="132"/>
      <c r="E19" s="132"/>
      <c r="F19" s="15">
        <f>2*F17/F4</f>
        <v>1.3571428571428572</v>
      </c>
      <c r="G19" s="27">
        <f>COS((0.5-F19)*PI())</f>
        <v>-0.90096886790241903</v>
      </c>
      <c r="H19" s="27">
        <f>SIN((0.5-F19)*PI())</f>
        <v>-0.43388373911755823</v>
      </c>
      <c r="I19" s="132"/>
      <c r="J19" s="132"/>
    </row>
    <row r="20" spans="1:10" ht="20.100000000000001" customHeight="1">
      <c r="A20" s="46" t="s">
        <v>20</v>
      </c>
      <c r="B20" s="47"/>
      <c r="C20" s="48" t="s">
        <v>21</v>
      </c>
      <c r="D20" s="47"/>
      <c r="E20" s="47"/>
      <c r="F20" s="48" t="s">
        <v>22</v>
      </c>
      <c r="G20" s="47"/>
      <c r="H20" s="47"/>
      <c r="I20" s="49" t="s">
        <v>8</v>
      </c>
      <c r="J20" s="47"/>
    </row>
  </sheetData>
  <mergeCells count="6">
    <mergeCell ref="A3:J3"/>
    <mergeCell ref="D4:E5"/>
    <mergeCell ref="I4:J5"/>
    <mergeCell ref="F5:H6"/>
    <mergeCell ref="D17:E19"/>
    <mergeCell ref="I17:J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6475-4E91-44D4-8ACF-08AC10BBDB97}">
  <dimension ref="A1:O22"/>
  <sheetViews>
    <sheetView showGridLines="0" workbookViewId="0">
      <selection activeCell="F14" sqref="F14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  <col min="12" max="12" width="11.85546875" bestFit="1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20.25" customHeight="1">
      <c r="A3" s="133" t="s">
        <v>23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45" customHeight="1">
      <c r="A4" s="33">
        <v>2</v>
      </c>
      <c r="B4" s="4" t="s">
        <v>4</v>
      </c>
      <c r="C4" s="116" t="s">
        <v>27</v>
      </c>
      <c r="D4" s="116"/>
      <c r="E4" s="116"/>
      <c r="F4" s="33">
        <v>7</v>
      </c>
      <c r="G4" s="4" t="s">
        <v>26</v>
      </c>
      <c r="H4" s="116" t="s">
        <v>47</v>
      </c>
      <c r="I4" s="116"/>
      <c r="J4" s="116"/>
    </row>
    <row r="5" spans="1:15" ht="15.75" thickBot="1">
      <c r="A5" s="32">
        <v>30</v>
      </c>
      <c r="B5" s="4" t="s">
        <v>3</v>
      </c>
      <c r="C5" s="116"/>
      <c r="D5" s="116"/>
      <c r="E5" s="116"/>
      <c r="F5" s="32">
        <v>30</v>
      </c>
      <c r="G5" s="4" t="s">
        <v>48</v>
      </c>
      <c r="H5" s="116"/>
      <c r="I5" s="116"/>
      <c r="J5" s="116"/>
      <c r="L5" s="33" t="s">
        <v>46</v>
      </c>
      <c r="M5" s="32"/>
      <c r="N5" s="32"/>
      <c r="O5" s="32"/>
    </row>
    <row r="6" spans="1:15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>
      <c r="A7" s="8">
        <f>2*A4/A5</f>
        <v>0.13333333333333333</v>
      </c>
      <c r="B7">
        <f>COS((0.5-A7)*PI())</f>
        <v>0.40673664307580021</v>
      </c>
      <c r="C7" s="31">
        <f>SIN((0.5-A7)*PI())</f>
        <v>0.91354545764260087</v>
      </c>
      <c r="D7" s="134"/>
      <c r="E7" s="135"/>
      <c r="F7" s="8">
        <f>2*F4/F5</f>
        <v>0.46666666666666667</v>
      </c>
      <c r="G7">
        <f>COS((0.5-F7)*PI())</f>
        <v>0.99452189536827329</v>
      </c>
      <c r="H7" s="31">
        <f>SIN((0.5-F7)*PI())</f>
        <v>0.10452846326765344</v>
      </c>
      <c r="I7" s="134"/>
      <c r="J7" s="135"/>
      <c r="L7" s="35" t="s">
        <v>41</v>
      </c>
      <c r="M7" s="35"/>
    </row>
    <row r="8" spans="1:15">
      <c r="D8" s="9" t="s">
        <v>10</v>
      </c>
      <c r="E8" s="10"/>
      <c r="I8" s="9" t="s">
        <v>10</v>
      </c>
      <c r="J8" s="10"/>
    </row>
    <row r="9" spans="1:15" ht="14.25" customHeight="1">
      <c r="C9" s="21" t="str">
        <f>IF(C7=D11,"This IS a concurrent point.","This is NOT a concurrent point.")</f>
        <v>This is NOT a concurrent point.</v>
      </c>
      <c r="D9" s="30">
        <f>(E18-E15)/(E14-E17)</f>
        <v>-3.4169151254817614E-16</v>
      </c>
      <c r="E9" s="10" t="s">
        <v>11</v>
      </c>
      <c r="H9" s="43" t="str">
        <f>IF(H7=I11,"This IS a concurrent point.","This is NOT a concurrent point.")</f>
        <v>This is NOT a concurrent point.</v>
      </c>
      <c r="I9" s="30">
        <f>(J18-J15)/(J14-J17)</f>
        <v>8.4876815885675903E-16</v>
      </c>
      <c r="J9" s="10" t="s">
        <v>11</v>
      </c>
      <c r="L9" s="50">
        <f>H7-I11</f>
        <v>-2.3352280497267591E-3</v>
      </c>
      <c r="M9" s="50" t="s">
        <v>54</v>
      </c>
    </row>
    <row r="10" spans="1:15">
      <c r="A10" s="33">
        <v>29</v>
      </c>
      <c r="B10" s="4" t="s">
        <v>28</v>
      </c>
      <c r="D10" s="12" t="s">
        <v>12</v>
      </c>
      <c r="E10" s="10"/>
      <c r="F10" s="33">
        <v>6</v>
      </c>
      <c r="G10" s="4" t="s">
        <v>37</v>
      </c>
      <c r="I10" s="9" t="s">
        <v>19</v>
      </c>
      <c r="J10" s="10"/>
    </row>
    <row r="11" spans="1:15">
      <c r="A11" s="6" t="s">
        <v>5</v>
      </c>
      <c r="B11" s="26" t="s">
        <v>6</v>
      </c>
      <c r="C11" s="26" t="s">
        <v>7</v>
      </c>
      <c r="D11" s="11">
        <f>E14*D9+E15</f>
        <v>0.9105929973100293</v>
      </c>
      <c r="E11" s="10" t="s">
        <v>13</v>
      </c>
      <c r="F11" s="6" t="s">
        <v>5</v>
      </c>
      <c r="G11" s="26" t="s">
        <v>6</v>
      </c>
      <c r="H11" s="26" t="s">
        <v>7</v>
      </c>
      <c r="I11" s="11">
        <f>J14*I9+J15</f>
        <v>0.1068636913173802</v>
      </c>
      <c r="J11" s="10" t="s">
        <v>13</v>
      </c>
    </row>
    <row r="12" spans="1:15" ht="15.75" thickBot="1">
      <c r="A12">
        <f>2*A10/A5</f>
        <v>1.9333333333333333</v>
      </c>
      <c r="B12" s="26">
        <f>COS((0.5-A12)*PI())</f>
        <v>-0.20791169081775979</v>
      </c>
      <c r="C12" s="26">
        <f>SIN((0.5-A12)*PI())</f>
        <v>0.97814760073380558</v>
      </c>
      <c r="D12" s="22">
        <f>E17*D9+E18</f>
        <v>0.9105929973100293</v>
      </c>
      <c r="E12" s="13" t="s">
        <v>14</v>
      </c>
      <c r="F12" s="8">
        <f>2*F10/F5</f>
        <v>0.4</v>
      </c>
      <c r="G12" s="26">
        <f>COS((0.5-F12)*PI())</f>
        <v>0.95105651629515364</v>
      </c>
      <c r="H12" s="26">
        <f>SIN((0.5-F12)*PI())</f>
        <v>0.30901699437494734</v>
      </c>
      <c r="I12" s="22">
        <f>J17*I9+J18</f>
        <v>0.1068636913173802</v>
      </c>
      <c r="J12" s="13" t="s">
        <v>14</v>
      </c>
    </row>
    <row r="13" spans="1:15">
      <c r="A13" s="33">
        <v>4</v>
      </c>
      <c r="B13" s="28" t="s">
        <v>29</v>
      </c>
      <c r="C13" s="26"/>
      <c r="E13" s="5" t="s">
        <v>32</v>
      </c>
      <c r="F13" s="33">
        <v>22</v>
      </c>
      <c r="G13" s="28" t="s">
        <v>38</v>
      </c>
      <c r="H13" s="26"/>
      <c r="J13" s="5" t="s">
        <v>42</v>
      </c>
    </row>
    <row r="14" spans="1:15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-0.32491969623290606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0.21255656167002221</v>
      </c>
    </row>
    <row r="15" spans="1:15" ht="18">
      <c r="A15" s="15">
        <f>2*A13/A5</f>
        <v>0.26666666666666666</v>
      </c>
      <c r="B15" s="27">
        <f>COS((0.5-A15)*PI())</f>
        <v>0.74314482547739424</v>
      </c>
      <c r="C15" s="27">
        <f>SIN((0.5-A15)*PI())</f>
        <v>0.66913060635885824</v>
      </c>
      <c r="D15" s="16" t="s">
        <v>16</v>
      </c>
      <c r="E15" s="17">
        <f>C12-E14*B12</f>
        <v>0.91059299731002918</v>
      </c>
      <c r="F15" s="15">
        <f>2*F13/F5</f>
        <v>1.4666666666666666</v>
      </c>
      <c r="G15" s="27">
        <f>COS((0.5-F15)*PI())</f>
        <v>-0.99452189536827329</v>
      </c>
      <c r="H15" s="27">
        <f>SIN((0.5-F15)*PI())</f>
        <v>-0.10452846326765373</v>
      </c>
      <c r="I15" s="16" t="s">
        <v>16</v>
      </c>
      <c r="J15" s="17">
        <f>H12-J14*G12</f>
        <v>0.10686369131738002</v>
      </c>
    </row>
    <row r="16" spans="1:15" ht="18.75" customHeight="1">
      <c r="A16" s="33">
        <v>1</v>
      </c>
      <c r="B16" s="28" t="s">
        <v>30</v>
      </c>
      <c r="C16" s="26"/>
      <c r="E16" s="5" t="s">
        <v>33</v>
      </c>
      <c r="F16" s="33">
        <v>8</v>
      </c>
      <c r="G16" s="28" t="s">
        <v>44</v>
      </c>
      <c r="H16" s="26"/>
      <c r="J16" s="5" t="s">
        <v>43</v>
      </c>
    </row>
    <row r="17" spans="1:10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0.3249196962329064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-0.21255656167002229</v>
      </c>
    </row>
    <row r="18" spans="1:10" ht="18">
      <c r="A18" s="18">
        <f>2*A16/A5</f>
        <v>6.6666666666666666E-2</v>
      </c>
      <c r="B18" s="26">
        <f>COS((0.5-A18)*PI())</f>
        <v>0.20791169081775923</v>
      </c>
      <c r="C18" s="26">
        <f>SIN((0.5-A18)*PI())</f>
        <v>0.97814760073380569</v>
      </c>
      <c r="D18" s="3" t="s">
        <v>18</v>
      </c>
      <c r="E18" s="14">
        <f>C18-E17*B18</f>
        <v>0.91059299731002941</v>
      </c>
      <c r="F18" s="8">
        <f>2*F16/F5</f>
        <v>0.53333333333333333</v>
      </c>
      <c r="G18" s="26">
        <f>COS((0.5-F18)*PI())</f>
        <v>0.99452189536827329</v>
      </c>
      <c r="H18" s="26">
        <f>SIN((0.5-F18)*PI())</f>
        <v>-0.10452846326765344</v>
      </c>
      <c r="I18" s="3" t="s">
        <v>18</v>
      </c>
      <c r="J18" s="14">
        <f>H18-J17*G18</f>
        <v>0.10686369131738038</v>
      </c>
    </row>
    <row r="19" spans="1:10">
      <c r="A19" s="33">
        <v>26</v>
      </c>
      <c r="B19" s="28" t="s">
        <v>31</v>
      </c>
      <c r="C19" s="26"/>
      <c r="F19" s="33">
        <v>24</v>
      </c>
      <c r="G19" s="28" t="s">
        <v>45</v>
      </c>
      <c r="H19" s="26"/>
    </row>
    <row r="20" spans="1:10">
      <c r="A20" s="6" t="s">
        <v>5</v>
      </c>
      <c r="B20" s="26" t="s">
        <v>6</v>
      </c>
      <c r="C20" s="26" t="s">
        <v>7</v>
      </c>
      <c r="F20" s="6" t="s">
        <v>5</v>
      </c>
      <c r="G20" s="26" t="s">
        <v>6</v>
      </c>
      <c r="H20" s="26" t="s">
        <v>7</v>
      </c>
    </row>
    <row r="21" spans="1:10">
      <c r="A21" s="19">
        <f>2*A19/A5</f>
        <v>1.7333333333333334</v>
      </c>
      <c r="B21" s="27">
        <f>COS((0.5-A21)*PI())</f>
        <v>-0.74314482547739424</v>
      </c>
      <c r="C21" s="27">
        <f>SIN((0.5-A21)*PI())</f>
        <v>0.66913060635885824</v>
      </c>
      <c r="D21" s="2"/>
      <c r="E21" s="2"/>
      <c r="F21" s="15">
        <f>2*F19/F5</f>
        <v>1.6</v>
      </c>
      <c r="G21" s="27">
        <f>COS((0.5-F21)*PI())</f>
        <v>-0.95105651629515353</v>
      </c>
      <c r="H21" s="27">
        <f>SIN((0.5-F21)*PI())</f>
        <v>0.30901699437494773</v>
      </c>
      <c r="I21" s="2"/>
      <c r="J21" s="2"/>
    </row>
    <row r="22" spans="1:10" ht="21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5"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55B4-4761-47B1-AA69-3C73799583A8}">
  <dimension ref="A1:O22"/>
  <sheetViews>
    <sheetView showGridLines="0" workbookViewId="0">
      <selection activeCell="L16" sqref="L16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  <col min="12" max="12" width="11.85546875" bestFit="1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20.25" customHeight="1">
      <c r="A3" s="133" t="s">
        <v>23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45" customHeight="1">
      <c r="A4" s="33">
        <v>4</v>
      </c>
      <c r="B4" s="4" t="s">
        <v>4</v>
      </c>
      <c r="C4" s="116" t="s">
        <v>27</v>
      </c>
      <c r="D4" s="116"/>
      <c r="E4" s="116"/>
      <c r="F4" s="33">
        <v>8</v>
      </c>
      <c r="G4" s="4" t="s">
        <v>26</v>
      </c>
      <c r="H4" s="116" t="s">
        <v>47</v>
      </c>
      <c r="I4" s="116"/>
      <c r="J4" s="116"/>
    </row>
    <row r="5" spans="1:15" ht="15.75" thickBot="1">
      <c r="A5" s="32">
        <v>28</v>
      </c>
      <c r="B5" s="4" t="s">
        <v>3</v>
      </c>
      <c r="C5" s="116"/>
      <c r="D5" s="116"/>
      <c r="E5" s="116"/>
      <c r="F5" s="32">
        <v>28</v>
      </c>
      <c r="G5" s="4" t="s">
        <v>48</v>
      </c>
      <c r="H5" s="116"/>
      <c r="I5" s="116"/>
      <c r="J5" s="116"/>
      <c r="L5" s="33" t="s">
        <v>46</v>
      </c>
      <c r="M5" s="32"/>
      <c r="N5" s="32"/>
      <c r="O5" s="32"/>
    </row>
    <row r="6" spans="1:15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>
      <c r="A7" s="8">
        <f>2*A4/A5</f>
        <v>0.2857142857142857</v>
      </c>
      <c r="B7">
        <f>COS((0.5-A7)*PI())</f>
        <v>0.7818314824680298</v>
      </c>
      <c r="C7" s="31">
        <f>SIN((0.5-A7)*PI())</f>
        <v>0.62348980185873348</v>
      </c>
      <c r="D7" s="134"/>
      <c r="E7" s="135"/>
      <c r="F7" s="8">
        <f>2*F4/F5</f>
        <v>0.5714285714285714</v>
      </c>
      <c r="G7">
        <f>COS((0.5-F7)*PI())</f>
        <v>0.97492791218182362</v>
      </c>
      <c r="H7" s="31">
        <f>SIN((0.5-F7)*PI())</f>
        <v>-0.22252093395631428</v>
      </c>
      <c r="I7" s="134"/>
      <c r="J7" s="135"/>
      <c r="L7" s="35" t="s">
        <v>41</v>
      </c>
      <c r="M7" s="35"/>
    </row>
    <row r="8" spans="1:15">
      <c r="D8" s="9" t="s">
        <v>10</v>
      </c>
      <c r="E8" s="10"/>
      <c r="I8" s="9" t="s">
        <v>10</v>
      </c>
      <c r="J8" s="10"/>
    </row>
    <row r="9" spans="1:15" ht="14.25" customHeight="1">
      <c r="C9" s="21" t="str">
        <f>IF(C7=D11,"This IS a concurrent point.","This is NOT a concurrent point.")</f>
        <v>This is NOT a concurrent point.</v>
      </c>
      <c r="D9" s="30">
        <f>(E18-E15)/(E14-E17)</f>
        <v>-0.30193773580483835</v>
      </c>
      <c r="E9" s="10" t="s">
        <v>11</v>
      </c>
      <c r="H9" s="43" t="str">
        <f>IF(H7=I11,"This IS a concurrent point.","This is NOT a concurrent point.")</f>
        <v>This is NOT a concurrent point.</v>
      </c>
      <c r="I9" s="30">
        <f>(J18-J15)/(J14-J17)</f>
        <v>0.5887350527542361</v>
      </c>
      <c r="J9" s="10" t="s">
        <v>11</v>
      </c>
      <c r="L9" s="50">
        <f>H7-I11</f>
        <v>2.7755575615628914E-16</v>
      </c>
      <c r="M9" s="50" t="s">
        <v>54</v>
      </c>
    </row>
    <row r="10" spans="1:15">
      <c r="A10" s="33">
        <v>12</v>
      </c>
      <c r="B10" s="4" t="s">
        <v>28</v>
      </c>
      <c r="D10" s="12" t="s">
        <v>12</v>
      </c>
      <c r="E10" s="10"/>
      <c r="F10" s="33">
        <v>0</v>
      </c>
      <c r="G10" s="4" t="s">
        <v>37</v>
      </c>
      <c r="I10" s="9" t="s">
        <v>19</v>
      </c>
      <c r="J10" s="10"/>
    </row>
    <row r="11" spans="1:15">
      <c r="A11" s="6" t="s">
        <v>5</v>
      </c>
      <c r="B11" s="26" t="s">
        <v>6</v>
      </c>
      <c r="C11" s="26" t="s">
        <v>7</v>
      </c>
      <c r="D11" s="11">
        <f>E14*D9+E15</f>
        <v>0.62698016883135177</v>
      </c>
      <c r="E11" s="10" t="s">
        <v>13</v>
      </c>
      <c r="F11" s="6" t="s">
        <v>5</v>
      </c>
      <c r="G11" s="26" t="s">
        <v>6</v>
      </c>
      <c r="H11" s="26" t="s">
        <v>7</v>
      </c>
      <c r="I11" s="11">
        <f>J14*I9+J15</f>
        <v>-0.22252093395631456</v>
      </c>
      <c r="J11" s="10" t="s">
        <v>13</v>
      </c>
    </row>
    <row r="12" spans="1:15" ht="15.75" thickBot="1">
      <c r="A12">
        <f>2*A10/A5</f>
        <v>0.8571428571428571</v>
      </c>
      <c r="B12" s="26">
        <f>COS((0.5-A12)*PI())</f>
        <v>0.43388373911755834</v>
      </c>
      <c r="C12" s="26">
        <f>SIN((0.5-A12)*PI())</f>
        <v>-0.90096886790241903</v>
      </c>
      <c r="D12" s="22">
        <f>E17*D9+E18</f>
        <v>0.62698016883135166</v>
      </c>
      <c r="E12" s="13" t="s">
        <v>14</v>
      </c>
      <c r="F12" s="8">
        <f>2*F10/F5</f>
        <v>0</v>
      </c>
      <c r="G12" s="26">
        <f>COS((0.5-F12)*PI())</f>
        <v>6.1257422745431001E-17</v>
      </c>
      <c r="H12" s="26">
        <f>SIN((0.5-F12)*PI())</f>
        <v>1</v>
      </c>
      <c r="I12" s="22">
        <f>J17*I9+J18</f>
        <v>-0.22252093395631434</v>
      </c>
      <c r="J12" s="13" t="s">
        <v>14</v>
      </c>
    </row>
    <row r="13" spans="1:15">
      <c r="A13" s="33">
        <v>26</v>
      </c>
      <c r="B13" s="28" t="s">
        <v>29</v>
      </c>
      <c r="C13" s="26"/>
      <c r="E13" s="5" t="s">
        <v>32</v>
      </c>
      <c r="F13" s="33">
        <v>10</v>
      </c>
      <c r="G13" s="28" t="s">
        <v>38</v>
      </c>
      <c r="H13" s="26"/>
      <c r="J13" s="5" t="s">
        <v>42</v>
      </c>
    </row>
    <row r="14" spans="1:15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-2.0765213965723355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-2.0765213965723368</v>
      </c>
    </row>
    <row r="15" spans="1:15" ht="18">
      <c r="A15" s="15">
        <f>2*A13/A5</f>
        <v>1.8571428571428572</v>
      </c>
      <c r="B15" s="27">
        <f>COS((0.5-A15)*PI())</f>
        <v>-0.43388373911755829</v>
      </c>
      <c r="C15" s="27">
        <f>SIN((0.5-A15)*PI())</f>
        <v>0.90096886790241903</v>
      </c>
      <c r="D15" s="16" t="s">
        <v>16</v>
      </c>
      <c r="E15" s="17">
        <f>C12-E14*B12</f>
        <v>0</v>
      </c>
      <c r="F15" s="15">
        <f>2*F13/F5</f>
        <v>0.7142857142857143</v>
      </c>
      <c r="G15" s="27">
        <f>COS((0.5-F15)*PI())</f>
        <v>0.7818314824680298</v>
      </c>
      <c r="H15" s="27">
        <f>SIN((0.5-F15)*PI())</f>
        <v>-0.62348980185873348</v>
      </c>
      <c r="I15" s="16" t="s">
        <v>16</v>
      </c>
      <c r="J15" s="17">
        <f>H12-J14*G12</f>
        <v>1.0000000000000002</v>
      </c>
    </row>
    <row r="16" spans="1:15" ht="18.75" customHeight="1">
      <c r="A16" s="33">
        <v>17</v>
      </c>
      <c r="B16" s="28" t="s">
        <v>30</v>
      </c>
      <c r="C16" s="26"/>
      <c r="E16" s="5" t="s">
        <v>33</v>
      </c>
      <c r="F16" s="33">
        <v>4</v>
      </c>
      <c r="G16" s="28" t="s">
        <v>44</v>
      </c>
      <c r="H16" s="26"/>
      <c r="J16" s="5" t="s">
        <v>43</v>
      </c>
    </row>
    <row r="17" spans="1:10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4.3812862675348301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4.3812862675348256</v>
      </c>
    </row>
    <row r="18" spans="1:10" ht="18">
      <c r="A18" s="18">
        <f>2*A16/A5</f>
        <v>1.2142857142857142</v>
      </c>
      <c r="B18" s="26">
        <f>COS((0.5-A18)*PI())</f>
        <v>-0.62348980185873315</v>
      </c>
      <c r="C18" s="26">
        <f>SIN((0.5-A18)*PI())</f>
        <v>-0.78183148246803014</v>
      </c>
      <c r="D18" s="3" t="s">
        <v>18</v>
      </c>
      <c r="E18" s="14">
        <f>C18-E17*B18</f>
        <v>1.9498558243636495</v>
      </c>
      <c r="F18" s="8">
        <f>2*F16/F5</f>
        <v>0.2857142857142857</v>
      </c>
      <c r="G18" s="26">
        <f>COS((0.5-F18)*PI())</f>
        <v>0.7818314824680298</v>
      </c>
      <c r="H18" s="26">
        <f>SIN((0.5-F18)*PI())</f>
        <v>0.62348980185873348</v>
      </c>
      <c r="I18" s="3" t="s">
        <v>18</v>
      </c>
      <c r="J18" s="14">
        <f>H18-J17*G18</f>
        <v>-2.8019377358048403</v>
      </c>
    </row>
    <row r="19" spans="1:10">
      <c r="A19" s="33">
        <v>27</v>
      </c>
      <c r="B19" s="28" t="s">
        <v>31</v>
      </c>
      <c r="C19" s="26"/>
      <c r="F19" s="33">
        <v>12</v>
      </c>
      <c r="G19" s="28" t="s">
        <v>45</v>
      </c>
      <c r="H19" s="26"/>
    </row>
    <row r="20" spans="1:10">
      <c r="A20" s="6" t="s">
        <v>5</v>
      </c>
      <c r="B20" s="26" t="s">
        <v>6</v>
      </c>
      <c r="C20" s="26" t="s">
        <v>7</v>
      </c>
      <c r="F20" s="6" t="s">
        <v>5</v>
      </c>
      <c r="G20" s="26" t="s">
        <v>6</v>
      </c>
      <c r="H20" s="26" t="s">
        <v>7</v>
      </c>
    </row>
    <row r="21" spans="1:10">
      <c r="A21" s="19">
        <f>2*A19/A5</f>
        <v>1.9285714285714286</v>
      </c>
      <c r="B21" s="27">
        <f>COS((0.5-A21)*PI())</f>
        <v>-0.22252093395631459</v>
      </c>
      <c r="C21" s="27">
        <f>SIN((0.5-A21)*PI())</f>
        <v>0.97492791218182362</v>
      </c>
      <c r="D21" s="2"/>
      <c r="E21" s="2"/>
      <c r="F21" s="15">
        <f>2*F19/F5</f>
        <v>0.8571428571428571</v>
      </c>
      <c r="G21" s="27">
        <f>COS((0.5-F21)*PI())</f>
        <v>0.43388373911755834</v>
      </c>
      <c r="H21" s="27">
        <f>SIN((0.5-F21)*PI())</f>
        <v>-0.90096886790241903</v>
      </c>
      <c r="I21" s="2"/>
      <c r="J21" s="2"/>
    </row>
    <row r="22" spans="1:10" ht="21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5"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AA05-D11E-4F78-BF00-6FA3A42E1396}">
  <dimension ref="A1:O22"/>
  <sheetViews>
    <sheetView showGridLines="0" workbookViewId="0">
      <selection activeCell="A6" sqref="A6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20.25" customHeight="1">
      <c r="A3" s="133" t="s">
        <v>23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45" customHeight="1">
      <c r="A4" s="33">
        <v>7</v>
      </c>
      <c r="B4" s="4" t="s">
        <v>4</v>
      </c>
      <c r="C4" s="116" t="s">
        <v>27</v>
      </c>
      <c r="D4" s="116"/>
      <c r="E4" s="116"/>
      <c r="F4" s="33">
        <v>8</v>
      </c>
      <c r="G4" s="4" t="s">
        <v>26</v>
      </c>
      <c r="H4" s="116" t="s">
        <v>47</v>
      </c>
      <c r="I4" s="116"/>
      <c r="J4" s="116"/>
    </row>
    <row r="5" spans="1:15" ht="15.75" thickBot="1">
      <c r="A5" s="32">
        <v>30</v>
      </c>
      <c r="B5" s="4" t="s">
        <v>3</v>
      </c>
      <c r="C5" s="116"/>
      <c r="D5" s="116"/>
      <c r="E5" s="116"/>
      <c r="F5" s="32">
        <v>21</v>
      </c>
      <c r="G5" s="4" t="s">
        <v>48</v>
      </c>
      <c r="H5" s="116"/>
      <c r="I5" s="116"/>
      <c r="J5" s="116"/>
      <c r="L5" s="33" t="s">
        <v>46</v>
      </c>
      <c r="M5" s="32"/>
      <c r="N5" s="32"/>
      <c r="O5" s="32"/>
    </row>
    <row r="6" spans="1:15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>
      <c r="A7" s="8">
        <f>2*A4/A5</f>
        <v>0.46666666666666667</v>
      </c>
      <c r="B7">
        <f>COS((0.5-A7)*PI())</f>
        <v>0.99452189536827329</v>
      </c>
      <c r="C7" s="31">
        <f>SIN((0.5-A7)*PI())</f>
        <v>0.10452846326765344</v>
      </c>
      <c r="D7" s="134"/>
      <c r="E7" s="135"/>
      <c r="F7" s="8">
        <f>2*F4/F5</f>
        <v>0.76190476190476186</v>
      </c>
      <c r="G7">
        <f>COS((0.5-F7)*PI())</f>
        <v>0.68017273777091958</v>
      </c>
      <c r="H7" s="31">
        <f>SIN((0.5-F7)*PI())</f>
        <v>-0.73305187182982623</v>
      </c>
      <c r="I7" s="134"/>
      <c r="J7" s="135"/>
      <c r="L7" s="35" t="s">
        <v>41</v>
      </c>
      <c r="M7" s="35"/>
    </row>
    <row r="8" spans="1:15">
      <c r="D8" s="9" t="s">
        <v>10</v>
      </c>
      <c r="E8" s="10"/>
      <c r="I8" s="9" t="s">
        <v>10</v>
      </c>
      <c r="J8" s="10"/>
    </row>
    <row r="9" spans="1:15" ht="14.25" customHeight="1">
      <c r="C9" s="21" t="str">
        <f>IF(C7=D11,"This IS a concurrent point.","This is NOT a concurrent point.")</f>
        <v>This is NOT a concurrent point.</v>
      </c>
      <c r="D9" s="30">
        <f>(E18-E15)/(E14-E17)</f>
        <v>0.88072805562094758</v>
      </c>
      <c r="E9" s="10" t="s">
        <v>11</v>
      </c>
      <c r="H9" s="21" t="str">
        <f>IF(H7=I11,"This IS a concurrent point.","This is NOT a concurrent point.")</f>
        <v>This is NOT a concurrent point.</v>
      </c>
      <c r="I9" s="30">
        <f>(J18-J15)/(J14-J17)</f>
        <v>-3.2049378106392749E-17</v>
      </c>
      <c r="J9" s="10" t="s">
        <v>11</v>
      </c>
    </row>
    <row r="10" spans="1:15">
      <c r="A10" s="33">
        <v>2</v>
      </c>
      <c r="B10" s="4" t="s">
        <v>28</v>
      </c>
      <c r="D10" s="12" t="s">
        <v>12</v>
      </c>
      <c r="E10" s="10"/>
      <c r="F10" s="33">
        <v>3</v>
      </c>
      <c r="G10" s="4" t="s">
        <v>37</v>
      </c>
      <c r="I10" s="9" t="s">
        <v>19</v>
      </c>
      <c r="J10" s="10"/>
    </row>
    <row r="11" spans="1:15">
      <c r="A11" s="6" t="s">
        <v>5</v>
      </c>
      <c r="B11" s="26" t="s">
        <v>6</v>
      </c>
      <c r="C11" s="26" t="s">
        <v>7</v>
      </c>
      <c r="D11" s="11">
        <f>E14*D9+E15</f>
        <v>9.2568248763065686E-2</v>
      </c>
      <c r="E11" s="10" t="s">
        <v>13</v>
      </c>
      <c r="F11" s="6" t="s">
        <v>5</v>
      </c>
      <c r="G11" s="26" t="s">
        <v>6</v>
      </c>
      <c r="H11" s="26" t="s">
        <v>7</v>
      </c>
      <c r="I11" s="11">
        <f>J14*I9+J15</f>
        <v>-0.73068204873278986</v>
      </c>
      <c r="J11" s="10" t="s">
        <v>13</v>
      </c>
    </row>
    <row r="12" spans="1:15" ht="15.75" thickBot="1">
      <c r="A12">
        <f>2*A10/A5</f>
        <v>0.13333333333333333</v>
      </c>
      <c r="B12" s="26">
        <f>COS((0.5-A12)*PI())</f>
        <v>0.40673664307580021</v>
      </c>
      <c r="C12" s="26">
        <f>SIN((0.5-A12)*PI())</f>
        <v>0.91354545764260087</v>
      </c>
      <c r="D12" s="22">
        <f>E17*D9+E18</f>
        <v>9.256824876306613E-2</v>
      </c>
      <c r="E12" s="13" t="s">
        <v>14</v>
      </c>
      <c r="F12" s="8">
        <f>2*F10/F5</f>
        <v>0.2857142857142857</v>
      </c>
      <c r="G12" s="26">
        <f>COS((0.5-F12)*PI())</f>
        <v>0.7818314824680298</v>
      </c>
      <c r="H12" s="26">
        <f>SIN((0.5-F12)*PI())</f>
        <v>0.62348980185873348</v>
      </c>
      <c r="I12" s="22">
        <f>J17*I9+J18</f>
        <v>-0.73068204873278986</v>
      </c>
      <c r="J12" s="13" t="s">
        <v>14</v>
      </c>
    </row>
    <row r="13" spans="1:15">
      <c r="A13" s="33">
        <v>8</v>
      </c>
      <c r="B13" s="28" t="s">
        <v>29</v>
      </c>
      <c r="C13" s="26"/>
      <c r="E13" s="5" t="s">
        <v>32</v>
      </c>
      <c r="F13" s="33">
        <v>11</v>
      </c>
      <c r="G13" s="28" t="s">
        <v>38</v>
      </c>
      <c r="H13" s="26"/>
      <c r="J13" s="5" t="s">
        <v>42</v>
      </c>
    </row>
    <row r="14" spans="1:15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-1.7320508075688772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1.732050807568877</v>
      </c>
    </row>
    <row r="15" spans="1:15" ht="18">
      <c r="A15" s="15">
        <f>2*A13/A5</f>
        <v>0.53333333333333333</v>
      </c>
      <c r="B15" s="27">
        <f>COS((0.5-A15)*PI())</f>
        <v>0.99452189536827329</v>
      </c>
      <c r="C15" s="27">
        <f>SIN((0.5-A15)*PI())</f>
        <v>-0.10452846326765344</v>
      </c>
      <c r="D15" s="16" t="s">
        <v>16</v>
      </c>
      <c r="E15" s="17">
        <f>C12-E14*B12</f>
        <v>1.6180339887498949</v>
      </c>
      <c r="F15" s="15">
        <f>2*F13/F5</f>
        <v>1.0476190476190477</v>
      </c>
      <c r="G15" s="27">
        <f>COS((0.5-F15)*PI())</f>
        <v>-0.14904226617617453</v>
      </c>
      <c r="H15" s="27">
        <f>SIN((0.5-F15)*PI())</f>
        <v>-0.98883082622512852</v>
      </c>
      <c r="I15" s="16" t="s">
        <v>16</v>
      </c>
      <c r="J15" s="17">
        <f>H12-J14*G12</f>
        <v>-0.73068204873278975</v>
      </c>
    </row>
    <row r="16" spans="1:15" ht="18.75" customHeight="1">
      <c r="A16" s="33">
        <v>6</v>
      </c>
      <c r="B16" s="28" t="s">
        <v>30</v>
      </c>
      <c r="C16" s="26"/>
      <c r="E16" s="5" t="s">
        <v>33</v>
      </c>
      <c r="F16" s="33">
        <v>10</v>
      </c>
      <c r="G16" s="28" t="s">
        <v>44</v>
      </c>
      <c r="H16" s="26"/>
      <c r="J16" s="5" t="s">
        <v>43</v>
      </c>
    </row>
    <row r="17" spans="1:10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3.0776835371752522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-1.7320508075688756</v>
      </c>
    </row>
    <row r="18" spans="1:10" ht="18">
      <c r="A18" s="18">
        <f>2*A16/A5</f>
        <v>0.4</v>
      </c>
      <c r="B18" s="26">
        <f>COS((0.5-A18)*PI())</f>
        <v>0.95105651629515364</v>
      </c>
      <c r="C18" s="26">
        <f>SIN((0.5-A18)*PI())</f>
        <v>0.30901699437494734</v>
      </c>
      <c r="D18" s="3" t="s">
        <v>18</v>
      </c>
      <c r="E18" s="14">
        <f>C18-E17*B18</f>
        <v>-2.618033988749894</v>
      </c>
      <c r="F18" s="8">
        <f>2*F16/F5</f>
        <v>0.95238095238095233</v>
      </c>
      <c r="G18" s="26">
        <f>COS((0.5-F18)*PI())</f>
        <v>0.14904226617617464</v>
      </c>
      <c r="H18" s="26">
        <f>SIN((0.5-F18)*PI())</f>
        <v>-0.98883082622512852</v>
      </c>
      <c r="I18" s="3" t="s">
        <v>18</v>
      </c>
      <c r="J18" s="14">
        <f>H18-J17*G18</f>
        <v>-0.73068204873278986</v>
      </c>
    </row>
    <row r="19" spans="1:10">
      <c r="A19" s="33">
        <v>12</v>
      </c>
      <c r="B19" s="28" t="s">
        <v>31</v>
      </c>
      <c r="C19" s="26"/>
      <c r="F19" s="33">
        <v>18</v>
      </c>
      <c r="G19" s="28" t="s">
        <v>45</v>
      </c>
      <c r="H19" s="26"/>
    </row>
    <row r="20" spans="1:10">
      <c r="A20" s="6" t="s">
        <v>5</v>
      </c>
      <c r="B20" s="26" t="s">
        <v>6</v>
      </c>
      <c r="C20" s="26" t="s">
        <v>7</v>
      </c>
      <c r="F20" s="6" t="s">
        <v>5</v>
      </c>
      <c r="G20" s="26" t="s">
        <v>6</v>
      </c>
      <c r="H20" s="26" t="s">
        <v>7</v>
      </c>
    </row>
    <row r="21" spans="1:10">
      <c r="A21" s="19">
        <f>2*A19/A5</f>
        <v>0.8</v>
      </c>
      <c r="B21" s="27">
        <f>COS((0.5-A21)*PI())</f>
        <v>0.58778525229247303</v>
      </c>
      <c r="C21" s="27">
        <f>SIN((0.5-A21)*PI())</f>
        <v>-0.80901699437494745</v>
      </c>
      <c r="D21" s="2"/>
      <c r="E21" s="2"/>
      <c r="F21" s="15">
        <f>2*F19/F5</f>
        <v>1.7142857142857142</v>
      </c>
      <c r="G21" s="27">
        <f>COS((0.5-F21)*PI())</f>
        <v>-0.78183148246803014</v>
      </c>
      <c r="H21" s="27">
        <f>SIN((0.5-F21)*PI())</f>
        <v>0.62348980185873304</v>
      </c>
      <c r="I21" s="2"/>
      <c r="J21" s="2"/>
    </row>
    <row r="22" spans="1:10" ht="21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5"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1278-ADC4-46E5-B431-081AA792CF47}">
  <dimension ref="A1:O22"/>
  <sheetViews>
    <sheetView showGridLines="0" workbookViewId="0">
      <selection activeCell="N14" sqref="N14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20.25" customHeight="1">
      <c r="A3" s="133" t="s">
        <v>23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45" customHeight="1">
      <c r="A4" s="33">
        <v>4</v>
      </c>
      <c r="B4" s="4" t="s">
        <v>4</v>
      </c>
      <c r="C4" s="116" t="s">
        <v>27</v>
      </c>
      <c r="D4" s="116"/>
      <c r="E4" s="116"/>
      <c r="F4" s="33">
        <v>8</v>
      </c>
      <c r="G4" s="4" t="s">
        <v>26</v>
      </c>
      <c r="H4" s="116" t="s">
        <v>47</v>
      </c>
      <c r="I4" s="116"/>
      <c r="J4" s="116"/>
    </row>
    <row r="5" spans="1:15" ht="15.75" thickBot="1">
      <c r="A5" s="32">
        <v>24</v>
      </c>
      <c r="B5" s="4" t="s">
        <v>3</v>
      </c>
      <c r="C5" s="116"/>
      <c r="D5" s="116"/>
      <c r="E5" s="116"/>
      <c r="F5" s="32">
        <v>21</v>
      </c>
      <c r="G5" s="4" t="s">
        <v>48</v>
      </c>
      <c r="H5" s="116"/>
      <c r="I5" s="116"/>
      <c r="J5" s="116"/>
      <c r="L5" s="33" t="s">
        <v>46</v>
      </c>
      <c r="M5" s="32"/>
      <c r="N5" s="32"/>
      <c r="O5" s="32"/>
    </row>
    <row r="6" spans="1:15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>
      <c r="A7" s="8">
        <f>2*A4/A5</f>
        <v>0.33333333333333331</v>
      </c>
      <c r="B7">
        <f>COS((0.5-A7)*PI())</f>
        <v>0.8660254037844386</v>
      </c>
      <c r="C7" s="31">
        <f>SIN((0.5-A7)*PI())</f>
        <v>0.5</v>
      </c>
      <c r="D7" s="134"/>
      <c r="E7" s="135"/>
      <c r="F7" s="8">
        <f>2*F4/F5</f>
        <v>0.76190476190476186</v>
      </c>
      <c r="G7">
        <f>COS((0.5-F7)*PI())</f>
        <v>0.68017273777091958</v>
      </c>
      <c r="H7" s="31">
        <f>SIN((0.5-F7)*PI())</f>
        <v>-0.73305187182982623</v>
      </c>
      <c r="I7" s="134"/>
      <c r="J7" s="135"/>
      <c r="L7" s="35" t="s">
        <v>41</v>
      </c>
      <c r="M7" s="35"/>
    </row>
    <row r="8" spans="1:15">
      <c r="D8" s="9" t="s">
        <v>10</v>
      </c>
      <c r="E8" s="10"/>
      <c r="I8" s="9" t="s">
        <v>10</v>
      </c>
      <c r="J8" s="10"/>
    </row>
    <row r="9" spans="1:15" ht="14.25" customHeight="1">
      <c r="C9" s="21" t="str">
        <f>IF(C7=D11,"This IS a concurrent point.","This is NOT a concurrent point.")</f>
        <v>This IS a concurrent point.</v>
      </c>
      <c r="D9" s="30">
        <f>(E18-E15)/(E14-E17)</f>
        <v>0.54818815858865633</v>
      </c>
      <c r="E9" s="10" t="s">
        <v>11</v>
      </c>
      <c r="H9" s="21" t="str">
        <f>IF(H7=I11,"This IS a concurrent point.","This is NOT a concurrent point.")</f>
        <v>This is NOT a concurrent point.</v>
      </c>
      <c r="I9" s="30">
        <f>(J18-J15)/(J14-J17)</f>
        <v>-3.2049378106392749E-17</v>
      </c>
      <c r="J9" s="10" t="s">
        <v>11</v>
      </c>
    </row>
    <row r="10" spans="1:15">
      <c r="A10" s="33">
        <v>2</v>
      </c>
      <c r="B10" s="4" t="s">
        <v>28</v>
      </c>
      <c r="D10" s="12" t="s">
        <v>12</v>
      </c>
      <c r="E10" s="10"/>
      <c r="F10" s="33">
        <v>3</v>
      </c>
      <c r="G10" s="4" t="s">
        <v>37</v>
      </c>
      <c r="I10" s="9" t="s">
        <v>19</v>
      </c>
      <c r="J10" s="10"/>
    </row>
    <row r="11" spans="1:15">
      <c r="A11" s="6" t="s">
        <v>5</v>
      </c>
      <c r="B11" s="26" t="s">
        <v>6</v>
      </c>
      <c r="C11" s="26" t="s">
        <v>7</v>
      </c>
      <c r="D11" s="11">
        <f>E14*D9+E15</f>
        <v>0.5</v>
      </c>
      <c r="E11" s="10" t="s">
        <v>13</v>
      </c>
      <c r="F11" s="6" t="s">
        <v>5</v>
      </c>
      <c r="G11" s="26" t="s">
        <v>6</v>
      </c>
      <c r="H11" s="26" t="s">
        <v>7</v>
      </c>
      <c r="I11" s="11">
        <f>J14*I9+J15</f>
        <v>-0.73068204873278986</v>
      </c>
      <c r="J11" s="10" t="s">
        <v>13</v>
      </c>
    </row>
    <row r="12" spans="1:15" ht="15.75" thickBot="1">
      <c r="A12">
        <f>2*A10/A5</f>
        <v>0.16666666666666666</v>
      </c>
      <c r="B12" s="26">
        <f>COS((0.5-A12)*PI())</f>
        <v>0.49999999999999989</v>
      </c>
      <c r="C12" s="26">
        <f>SIN((0.5-A12)*PI())</f>
        <v>0.86602540378443871</v>
      </c>
      <c r="D12" s="22">
        <f>E17*D9+E18</f>
        <v>0.50000000000000022</v>
      </c>
      <c r="E12" s="13" t="s">
        <v>14</v>
      </c>
      <c r="F12" s="8">
        <f>2*F10/F5</f>
        <v>0.2857142857142857</v>
      </c>
      <c r="G12" s="26">
        <f>COS((0.5-F12)*PI())</f>
        <v>0.7818314824680298</v>
      </c>
      <c r="H12" s="26">
        <f>SIN((0.5-F12)*PI())</f>
        <v>0.62348980185873348</v>
      </c>
      <c r="I12" s="22">
        <f>J17*I9+J18</f>
        <v>-0.73068204873278986</v>
      </c>
      <c r="J12" s="13" t="s">
        <v>14</v>
      </c>
    </row>
    <row r="13" spans="1:15">
      <c r="A13" s="33">
        <v>9</v>
      </c>
      <c r="B13" s="28" t="s">
        <v>29</v>
      </c>
      <c r="C13" s="26"/>
      <c r="E13" s="5" t="s">
        <v>32</v>
      </c>
      <c r="F13" s="33">
        <v>11</v>
      </c>
      <c r="G13" s="28" t="s">
        <v>38</v>
      </c>
      <c r="H13" s="26"/>
      <c r="J13" s="5" t="s">
        <v>42</v>
      </c>
    </row>
    <row r="14" spans="1:15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-7.5957541127251451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1.732050807568877</v>
      </c>
    </row>
    <row r="15" spans="1:15" ht="18">
      <c r="A15" s="15">
        <f>2*A13/A5</f>
        <v>0.75</v>
      </c>
      <c r="B15" s="27">
        <f>COS((0.5-A15)*PI())</f>
        <v>0.70710678118654757</v>
      </c>
      <c r="C15" s="27">
        <f>SIN((0.5-A15)*PI())</f>
        <v>-0.70710678118654746</v>
      </c>
      <c r="D15" s="16" t="s">
        <v>16</v>
      </c>
      <c r="E15" s="17">
        <f>C12-E14*B12</f>
        <v>4.6639024601470105</v>
      </c>
      <c r="F15" s="15">
        <f>2*F13/F5</f>
        <v>1.0476190476190477</v>
      </c>
      <c r="G15" s="27">
        <f>COS((0.5-F15)*PI())</f>
        <v>-0.14904226617617453</v>
      </c>
      <c r="H15" s="27">
        <f>SIN((0.5-F15)*PI())</f>
        <v>-0.98883082622512852</v>
      </c>
      <c r="I15" s="16" t="s">
        <v>16</v>
      </c>
      <c r="J15" s="17">
        <f>H12-J14*G12</f>
        <v>-0.73068204873278975</v>
      </c>
    </row>
    <row r="16" spans="1:15" ht="18.75" customHeight="1">
      <c r="A16" s="33">
        <v>5</v>
      </c>
      <c r="B16" s="28" t="s">
        <v>30</v>
      </c>
      <c r="C16" s="26"/>
      <c r="E16" s="5" t="s">
        <v>33</v>
      </c>
      <c r="F16" s="33">
        <v>10</v>
      </c>
      <c r="G16" s="28" t="s">
        <v>44</v>
      </c>
      <c r="H16" s="26"/>
      <c r="J16" s="5" t="s">
        <v>43</v>
      </c>
    </row>
    <row r="17" spans="1:10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-0.57735026918962595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-1.7320508075688756</v>
      </c>
    </row>
    <row r="18" spans="1:10" ht="18">
      <c r="A18" s="18">
        <f>2*A16/A5</f>
        <v>0.41666666666666669</v>
      </c>
      <c r="B18" s="26">
        <f>COS((0.5-A18)*PI())</f>
        <v>0.96592582628906831</v>
      </c>
      <c r="C18" s="26">
        <f>SIN((0.5-A18)*PI())</f>
        <v>0.25881904510252068</v>
      </c>
      <c r="D18" s="3" t="s">
        <v>18</v>
      </c>
      <c r="E18" s="14">
        <f>C18-E17*B18</f>
        <v>0.81649658092772626</v>
      </c>
      <c r="F18" s="8">
        <f>2*F16/F5</f>
        <v>0.95238095238095233</v>
      </c>
      <c r="G18" s="26">
        <f>COS((0.5-F18)*PI())</f>
        <v>0.14904226617617464</v>
      </c>
      <c r="H18" s="26">
        <f>SIN((0.5-F18)*PI())</f>
        <v>-0.98883082622512852</v>
      </c>
      <c r="I18" s="3" t="s">
        <v>18</v>
      </c>
      <c r="J18" s="14">
        <f>H18-J17*G18</f>
        <v>-0.73068204873278986</v>
      </c>
    </row>
    <row r="19" spans="1:10">
      <c r="A19" s="33">
        <v>23</v>
      </c>
      <c r="B19" s="28" t="s">
        <v>31</v>
      </c>
      <c r="C19" s="26"/>
      <c r="F19" s="33">
        <v>18</v>
      </c>
      <c r="G19" s="28" t="s">
        <v>45</v>
      </c>
      <c r="H19" s="26"/>
    </row>
    <row r="20" spans="1:10">
      <c r="A20" s="6" t="s">
        <v>5</v>
      </c>
      <c r="B20" s="26" t="s">
        <v>6</v>
      </c>
      <c r="C20" s="26" t="s">
        <v>7</v>
      </c>
      <c r="F20" s="6" t="s">
        <v>5</v>
      </c>
      <c r="G20" s="26" t="s">
        <v>6</v>
      </c>
      <c r="H20" s="26" t="s">
        <v>7</v>
      </c>
    </row>
    <row r="21" spans="1:10">
      <c r="A21" s="19">
        <f>2*A19/A5</f>
        <v>1.9166666666666667</v>
      </c>
      <c r="B21" s="27">
        <f>COS((0.5-A21)*PI())</f>
        <v>-0.25881904510252063</v>
      </c>
      <c r="C21" s="27">
        <f>SIN((0.5-A21)*PI())</f>
        <v>0.96592582628906831</v>
      </c>
      <c r="D21" s="2"/>
      <c r="E21" s="2"/>
      <c r="F21" s="15">
        <f>2*F19/F5</f>
        <v>1.7142857142857142</v>
      </c>
      <c r="G21" s="27">
        <f>COS((0.5-F21)*PI())</f>
        <v>-0.78183148246803014</v>
      </c>
      <c r="H21" s="27">
        <f>SIN((0.5-F21)*PI())</f>
        <v>0.62348980185873304</v>
      </c>
      <c r="I21" s="2"/>
      <c r="J21" s="2"/>
    </row>
    <row r="22" spans="1:10" ht="21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5"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5B67E-E3FC-4668-B820-7D346CCDE7E2}">
  <dimension ref="A1:O22"/>
  <sheetViews>
    <sheetView showGridLines="0" workbookViewId="0">
      <selection activeCell="D19" sqref="D19:E21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14.1" customHeight="1">
      <c r="A3" s="133" t="s">
        <v>24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1" customHeight="1">
      <c r="A4" s="33">
        <v>4</v>
      </c>
      <c r="B4" s="4" t="s">
        <v>4</v>
      </c>
      <c r="C4" s="116" t="s">
        <v>50</v>
      </c>
      <c r="D4" s="116"/>
      <c r="E4" s="116"/>
      <c r="F4" s="33">
        <v>3</v>
      </c>
      <c r="G4" s="4" t="s">
        <v>26</v>
      </c>
      <c r="H4" s="116" t="s">
        <v>49</v>
      </c>
      <c r="I4" s="116"/>
      <c r="J4" s="116"/>
      <c r="L4" s="33" t="s">
        <v>46</v>
      </c>
      <c r="M4" s="32"/>
      <c r="N4" s="32"/>
      <c r="O4" s="32"/>
    </row>
    <row r="5" spans="1:15" ht="14.1" customHeight="1" thickBot="1">
      <c r="A5" s="32">
        <v>24</v>
      </c>
      <c r="B5" s="4" t="s">
        <v>3</v>
      </c>
      <c r="C5" s="116"/>
      <c r="D5" s="116"/>
      <c r="E5" s="116"/>
      <c r="F5" s="20">
        <f>A5</f>
        <v>24</v>
      </c>
      <c r="G5" s="4" t="s">
        <v>3</v>
      </c>
      <c r="H5" s="116"/>
      <c r="I5" s="116"/>
      <c r="J5" s="116"/>
      <c r="L5" s="29" t="s">
        <v>25</v>
      </c>
    </row>
    <row r="6" spans="1:15" ht="14.1" customHeight="1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 ht="14.1" customHeight="1">
      <c r="A7" s="8">
        <f>2*A4/A5</f>
        <v>0.33333333333333331</v>
      </c>
      <c r="B7">
        <f>COS((0.5-A7)*PI())</f>
        <v>0.8660254037844386</v>
      </c>
      <c r="C7" s="36">
        <f>SIN((0.5-A7)*PI())</f>
        <v>0.5</v>
      </c>
      <c r="D7" s="129"/>
      <c r="E7" s="130"/>
      <c r="F7" s="8">
        <f>2*F4/F5</f>
        <v>0.25</v>
      </c>
      <c r="G7">
        <f>COS((0.5-F7)*PI())</f>
        <v>0.70710678118654757</v>
      </c>
      <c r="H7" s="36">
        <f>SIN((0.5-F7)*PI())</f>
        <v>0.70710678118654746</v>
      </c>
      <c r="I7" s="129"/>
      <c r="J7" s="130"/>
      <c r="L7" s="35" t="s">
        <v>41</v>
      </c>
      <c r="M7" s="35"/>
    </row>
    <row r="8" spans="1:15" ht="14.1" customHeight="1">
      <c r="D8" s="9" t="s">
        <v>10</v>
      </c>
      <c r="E8" s="10"/>
      <c r="I8" s="9" t="s">
        <v>10</v>
      </c>
      <c r="J8" s="10"/>
    </row>
    <row r="9" spans="1:15" ht="14.1" customHeight="1">
      <c r="C9" s="21" t="str">
        <f>IF(C7=D11,"This IS a concurrent point.","This is NOT a concurrent point.")</f>
        <v>This IS a concurrent point.</v>
      </c>
      <c r="D9" s="30">
        <f>(E18-E15)/(E14-E17)</f>
        <v>0.54818815858865633</v>
      </c>
      <c r="E9" s="10" t="s">
        <v>11</v>
      </c>
      <c r="H9" s="21" t="str">
        <f>IF(H7=I11,"This IS a concurrent point.","This is NOT a concurrent point.")</f>
        <v>This IS a concurrent point.</v>
      </c>
      <c r="I9" s="30">
        <f>(J18-J15)/(J14-J17)</f>
        <v>-0.22474487139158886</v>
      </c>
      <c r="J9" s="10" t="s">
        <v>11</v>
      </c>
    </row>
    <row r="10" spans="1:15" ht="14.1" customHeight="1">
      <c r="A10" s="33">
        <v>2</v>
      </c>
      <c r="B10" s="4" t="s">
        <v>28</v>
      </c>
      <c r="D10" s="12" t="s">
        <v>12</v>
      </c>
      <c r="E10" s="10"/>
      <c r="F10" s="33">
        <v>23</v>
      </c>
      <c r="G10" s="4" t="s">
        <v>28</v>
      </c>
      <c r="I10" s="9" t="s">
        <v>19</v>
      </c>
      <c r="J10" s="10"/>
    </row>
    <row r="11" spans="1:15" ht="14.1" customHeight="1">
      <c r="A11" s="6" t="s">
        <v>5</v>
      </c>
      <c r="B11" s="26" t="s">
        <v>6</v>
      </c>
      <c r="C11" s="26" t="s">
        <v>7</v>
      </c>
      <c r="D11" s="37">
        <f>E14*D9+E15</f>
        <v>0.5</v>
      </c>
      <c r="E11" s="10" t="s">
        <v>13</v>
      </c>
      <c r="F11" s="6" t="s">
        <v>5</v>
      </c>
      <c r="G11" s="26" t="s">
        <v>6</v>
      </c>
      <c r="H11" s="26" t="s">
        <v>7</v>
      </c>
      <c r="I11" s="37">
        <f>J14*I9+J15</f>
        <v>0.70710678118654713</v>
      </c>
      <c r="J11" s="10" t="s">
        <v>13</v>
      </c>
    </row>
    <row r="12" spans="1:15" ht="14.1" customHeight="1" thickBot="1">
      <c r="A12">
        <f>2*A10/A5</f>
        <v>0.16666666666666666</v>
      </c>
      <c r="B12" s="26">
        <f>COS((0.5-A12)*PI())</f>
        <v>0.49999999999999989</v>
      </c>
      <c r="C12" s="26">
        <f>SIN((0.5-A12)*PI())</f>
        <v>0.86602540378443871</v>
      </c>
      <c r="D12" s="38">
        <f>E17*D9+E18</f>
        <v>0.50000000000000022</v>
      </c>
      <c r="E12" s="13" t="s">
        <v>14</v>
      </c>
      <c r="F12" s="8">
        <f>2*F10/F5</f>
        <v>1.9166666666666667</v>
      </c>
      <c r="G12" s="26">
        <f>COS((0.5-F12)*PI())</f>
        <v>-0.25881904510252063</v>
      </c>
      <c r="H12" s="26">
        <f>SIN((0.5-F12)*PI())</f>
        <v>0.96592582628906831</v>
      </c>
      <c r="I12" s="38">
        <f>J17*I9+J18</f>
        <v>0.70710678118654702</v>
      </c>
      <c r="J12" s="13" t="s">
        <v>14</v>
      </c>
    </row>
    <row r="13" spans="1:15" ht="14.1" customHeight="1">
      <c r="A13" s="33">
        <v>9</v>
      </c>
      <c r="B13" s="28" t="s">
        <v>29</v>
      </c>
      <c r="C13" s="26"/>
      <c r="E13" s="5" t="s">
        <v>32</v>
      </c>
      <c r="F13" s="33">
        <v>12</v>
      </c>
      <c r="G13" s="28" t="s">
        <v>29</v>
      </c>
      <c r="H13" s="26"/>
      <c r="J13" s="5" t="s">
        <v>32</v>
      </c>
    </row>
    <row r="14" spans="1:15" ht="14.1" customHeight="1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-7.5957541127251451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-7.5957541127251522</v>
      </c>
    </row>
    <row r="15" spans="1:15" ht="14.1" customHeight="1">
      <c r="A15" s="15">
        <f>2*A13/A5</f>
        <v>0.75</v>
      </c>
      <c r="B15" s="27">
        <f>COS((0.5-A15)*PI())</f>
        <v>0.70710678118654757</v>
      </c>
      <c r="C15" s="27">
        <f>SIN((0.5-A15)*PI())</f>
        <v>-0.70710678118654746</v>
      </c>
      <c r="D15" s="16" t="s">
        <v>16</v>
      </c>
      <c r="E15" s="17">
        <f>C12-E14*B12</f>
        <v>4.6639024601470105</v>
      </c>
      <c r="F15" s="15">
        <f>2*F13/F5</f>
        <v>1</v>
      </c>
      <c r="G15" s="27">
        <f>COS((0.5-F15)*PI())</f>
        <v>6.1257422745431001E-17</v>
      </c>
      <c r="H15" s="27">
        <f>SIN((0.5-F15)*PI())</f>
        <v>-1</v>
      </c>
      <c r="I15" s="16" t="s">
        <v>16</v>
      </c>
      <c r="J15" s="17">
        <f>H12-J14*G12</f>
        <v>-0.99999999999999944</v>
      </c>
    </row>
    <row r="16" spans="1:15" ht="14.1" customHeight="1">
      <c r="A16" s="33">
        <v>5</v>
      </c>
      <c r="B16" s="28" t="s">
        <v>30</v>
      </c>
      <c r="C16" s="26"/>
      <c r="E16" s="5" t="s">
        <v>33</v>
      </c>
      <c r="F16" s="33">
        <v>6</v>
      </c>
      <c r="G16" s="28" t="s">
        <v>30</v>
      </c>
      <c r="H16" s="26"/>
      <c r="J16" s="5" t="s">
        <v>33</v>
      </c>
    </row>
    <row r="17" spans="1:10" ht="14.1" customHeight="1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-0.57735026918962595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-0.5773502691896254</v>
      </c>
    </row>
    <row r="18" spans="1:10" ht="14.1" customHeight="1">
      <c r="A18" s="18">
        <f>2*A16/A5</f>
        <v>0.41666666666666669</v>
      </c>
      <c r="B18" s="26">
        <f>COS((0.5-A18)*PI())</f>
        <v>0.96592582628906831</v>
      </c>
      <c r="C18" s="26">
        <f>SIN((0.5-A18)*PI())</f>
        <v>0.25881904510252068</v>
      </c>
      <c r="D18" s="3" t="s">
        <v>18</v>
      </c>
      <c r="E18" s="14">
        <f>C18-E17*B18</f>
        <v>0.81649658092772626</v>
      </c>
      <c r="F18" s="8">
        <f>2*F16/F5</f>
        <v>0.5</v>
      </c>
      <c r="G18" s="26">
        <f>COS((0.5-F18)*PI())</f>
        <v>1</v>
      </c>
      <c r="H18" s="26">
        <f>SIN((0.5-F18)*PI())</f>
        <v>0</v>
      </c>
      <c r="I18" s="3" t="s">
        <v>18</v>
      </c>
      <c r="J18" s="14">
        <f>H18-J17*G18</f>
        <v>0.5773502691896254</v>
      </c>
    </row>
    <row r="19" spans="1:10" ht="14.1" customHeight="1">
      <c r="A19" s="33">
        <v>23</v>
      </c>
      <c r="B19" s="28" t="s">
        <v>31</v>
      </c>
      <c r="C19" s="26"/>
      <c r="D19" s="131" t="s">
        <v>34</v>
      </c>
      <c r="E19" s="131"/>
      <c r="F19" s="33">
        <v>22</v>
      </c>
      <c r="G19" s="28" t="s">
        <v>31</v>
      </c>
      <c r="H19" s="26"/>
      <c r="I19" s="131" t="s">
        <v>35</v>
      </c>
      <c r="J19" s="131"/>
    </row>
    <row r="20" spans="1:10" ht="14.1" customHeight="1">
      <c r="A20" s="6" t="s">
        <v>5</v>
      </c>
      <c r="B20" s="26" t="s">
        <v>6</v>
      </c>
      <c r="C20" s="26" t="s">
        <v>7</v>
      </c>
      <c r="D20" s="131"/>
      <c r="E20" s="131"/>
      <c r="F20" s="6" t="s">
        <v>5</v>
      </c>
      <c r="G20" s="26" t="s">
        <v>6</v>
      </c>
      <c r="H20" s="26" t="s">
        <v>7</v>
      </c>
      <c r="I20" s="131"/>
      <c r="J20" s="131"/>
    </row>
    <row r="21" spans="1:10" ht="14.1" customHeight="1">
      <c r="A21" s="19">
        <f>2*A19/A5</f>
        <v>1.9166666666666667</v>
      </c>
      <c r="B21" s="27">
        <f>COS((0.5-A21)*PI())</f>
        <v>-0.25881904510252063</v>
      </c>
      <c r="C21" s="27">
        <f>SIN((0.5-A21)*PI())</f>
        <v>0.96592582628906831</v>
      </c>
      <c r="D21" s="132"/>
      <c r="E21" s="132"/>
      <c r="F21" s="15">
        <f>2*F19/F5</f>
        <v>1.8333333333333333</v>
      </c>
      <c r="G21" s="27">
        <f>COS((0.5-F21)*PI())</f>
        <v>-0.50000000000000044</v>
      </c>
      <c r="H21" s="27">
        <f>SIN((0.5-F21)*PI())</f>
        <v>0.86602540378443837</v>
      </c>
      <c r="I21" s="132"/>
      <c r="J21" s="132"/>
    </row>
    <row r="22" spans="1:10" ht="19.5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7">
    <mergeCell ref="D19:E21"/>
    <mergeCell ref="I19:J21"/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AE9CF-AE5B-4994-9F70-6364B6074360}">
  <dimension ref="A1:O22"/>
  <sheetViews>
    <sheetView showGridLines="0" workbookViewId="0">
      <selection activeCell="J17" sqref="J17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15.75">
      <c r="A3" s="133" t="s">
        <v>51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5" ht="14.45" customHeight="1">
      <c r="A4" s="33">
        <v>4</v>
      </c>
      <c r="B4" s="4" t="s">
        <v>4</v>
      </c>
      <c r="C4" s="116" t="s">
        <v>50</v>
      </c>
      <c r="D4" s="116"/>
      <c r="E4" s="116"/>
      <c r="F4" s="33">
        <v>8</v>
      </c>
      <c r="G4" s="4" t="s">
        <v>26</v>
      </c>
      <c r="H4" s="116" t="s">
        <v>49</v>
      </c>
      <c r="I4" s="116"/>
      <c r="J4" s="116"/>
      <c r="L4" s="33" t="s">
        <v>46</v>
      </c>
      <c r="M4" s="32"/>
      <c r="N4" s="32"/>
      <c r="O4" s="32"/>
    </row>
    <row r="5" spans="1:15" ht="15.75" thickBot="1">
      <c r="A5" s="32">
        <v>30</v>
      </c>
      <c r="B5" s="4" t="s">
        <v>3</v>
      </c>
      <c r="C5" s="116"/>
      <c r="D5" s="116"/>
      <c r="E5" s="116"/>
      <c r="F5" s="20">
        <f>A5</f>
        <v>30</v>
      </c>
      <c r="G5" s="4" t="s">
        <v>3</v>
      </c>
      <c r="H5" s="116"/>
      <c r="I5" s="116"/>
      <c r="J5" s="116"/>
      <c r="L5" s="29" t="s">
        <v>25</v>
      </c>
    </row>
    <row r="6" spans="1:15">
      <c r="A6" s="6" t="s">
        <v>5</v>
      </c>
      <c r="B6" s="7" t="s">
        <v>6</v>
      </c>
      <c r="C6" s="7" t="s">
        <v>7</v>
      </c>
      <c r="D6" s="127" t="s">
        <v>9</v>
      </c>
      <c r="E6" s="128"/>
      <c r="F6" s="6" t="s">
        <v>5</v>
      </c>
      <c r="G6" s="7" t="s">
        <v>6</v>
      </c>
      <c r="H6" s="7" t="s">
        <v>7</v>
      </c>
      <c r="I6" s="127" t="s">
        <v>9</v>
      </c>
      <c r="J6" s="128"/>
    </row>
    <row r="7" spans="1:15">
      <c r="A7" s="8">
        <f>2*A4/A5</f>
        <v>0.26666666666666666</v>
      </c>
      <c r="B7">
        <f>COS((0.5-A7)*PI())</f>
        <v>0.74314482547739424</v>
      </c>
      <c r="C7" s="42">
        <f>SIN((0.5-A7)*PI())</f>
        <v>0.66913060635885824</v>
      </c>
      <c r="D7" s="129"/>
      <c r="E7" s="130"/>
      <c r="F7" s="8">
        <f>2*F4/F5</f>
        <v>0.53333333333333333</v>
      </c>
      <c r="G7">
        <f>COS((0.5-F7)*PI())</f>
        <v>0.99452189536827329</v>
      </c>
      <c r="H7" s="36">
        <f>SIN((0.5-F7)*PI())</f>
        <v>-0.10452846326765344</v>
      </c>
      <c r="I7" s="129"/>
      <c r="J7" s="130"/>
      <c r="L7" s="35" t="s">
        <v>41</v>
      </c>
      <c r="M7" s="35"/>
    </row>
    <row r="8" spans="1:15">
      <c r="D8" s="9" t="s">
        <v>10</v>
      </c>
      <c r="E8" s="10"/>
      <c r="I8" s="9" t="s">
        <v>10</v>
      </c>
      <c r="J8" s="10"/>
    </row>
    <row r="9" spans="1:15" ht="14.25" customHeight="1">
      <c r="C9" s="41" t="str">
        <f>IF(C7=D11,"This IS a concurrent point.","This is NOT a concurrent point.")</f>
        <v>This is NOT a concurrent point.</v>
      </c>
      <c r="D9" s="30">
        <f>(E18-E15)/(E14-E17)</f>
        <v>0.14856961433879634</v>
      </c>
      <c r="E9" s="10" t="s">
        <v>11</v>
      </c>
      <c r="H9" s="43" t="str">
        <f>IF(H7=I11,"This IS a concurrent point.","This is NOT a concurrent point.")</f>
        <v>This IS a concurrent point.</v>
      </c>
      <c r="I9" s="30">
        <f>(J18-J15)/(J14-J17)</f>
        <v>0.4917677555865152</v>
      </c>
      <c r="J9" s="10" t="s">
        <v>11</v>
      </c>
    </row>
    <row r="10" spans="1:15">
      <c r="A10" s="33">
        <v>0</v>
      </c>
      <c r="B10" s="4" t="s">
        <v>28</v>
      </c>
      <c r="D10" s="12" t="s">
        <v>12</v>
      </c>
      <c r="E10" s="10"/>
      <c r="F10" s="34">
        <f>A10</f>
        <v>0</v>
      </c>
      <c r="G10" s="4" t="s">
        <v>28</v>
      </c>
      <c r="I10" s="9" t="s">
        <v>19</v>
      </c>
      <c r="J10" s="10"/>
    </row>
    <row r="11" spans="1:15">
      <c r="A11" s="6" t="s">
        <v>5</v>
      </c>
      <c r="B11" s="26" t="s">
        <v>6</v>
      </c>
      <c r="C11" s="26" t="s">
        <v>7</v>
      </c>
      <c r="D11" s="39">
        <f>E14*D9+E15</f>
        <v>0.66630718271029654</v>
      </c>
      <c r="E11" s="10" t="s">
        <v>13</v>
      </c>
      <c r="F11" s="6" t="s">
        <v>5</v>
      </c>
      <c r="G11" s="26" t="s">
        <v>6</v>
      </c>
      <c r="H11" s="26" t="s">
        <v>7</v>
      </c>
      <c r="I11" s="37">
        <f>J14*I9+J15</f>
        <v>-0.1045284632676533</v>
      </c>
      <c r="J11" s="10" t="s">
        <v>13</v>
      </c>
    </row>
    <row r="12" spans="1:15" ht="15.75" thickBot="1">
      <c r="A12">
        <f>2*A10/A5</f>
        <v>0</v>
      </c>
      <c r="B12" s="26">
        <f>COS((0.5-A12)*PI())</f>
        <v>6.1257422745431001E-17</v>
      </c>
      <c r="C12" s="26">
        <f>SIN((0.5-A12)*PI())</f>
        <v>1</v>
      </c>
      <c r="D12" s="40">
        <f>E17*D9+E18</f>
        <v>0.66630718271029654</v>
      </c>
      <c r="E12" s="13" t="s">
        <v>14</v>
      </c>
      <c r="F12" s="8">
        <f>2*F10/F5</f>
        <v>0</v>
      </c>
      <c r="G12" s="26">
        <f>COS((0.5-F12)*PI())</f>
        <v>6.1257422745431001E-17</v>
      </c>
      <c r="H12" s="26">
        <f>SIN((0.5-F12)*PI())</f>
        <v>1</v>
      </c>
      <c r="I12" s="38">
        <f>J17*I9+J18</f>
        <v>-0.10452846326765336</v>
      </c>
      <c r="J12" s="13" t="s">
        <v>14</v>
      </c>
    </row>
    <row r="13" spans="1:15">
      <c r="A13" s="33">
        <v>11</v>
      </c>
      <c r="B13" s="28" t="s">
        <v>29</v>
      </c>
      <c r="C13" s="26"/>
      <c r="E13" s="5" t="s">
        <v>32</v>
      </c>
      <c r="F13" s="34">
        <f>A13</f>
        <v>11</v>
      </c>
      <c r="G13" s="28" t="s">
        <v>29</v>
      </c>
      <c r="H13" s="26"/>
      <c r="J13" s="5" t="s">
        <v>32</v>
      </c>
    </row>
    <row r="14" spans="1:15">
      <c r="A14" s="6" t="s">
        <v>5</v>
      </c>
      <c r="B14" s="26" t="s">
        <v>6</v>
      </c>
      <c r="C14" s="26" t="s">
        <v>7</v>
      </c>
      <c r="D14" s="3" t="s">
        <v>15</v>
      </c>
      <c r="E14" s="14">
        <f>(C12-C15)/(B12-B15)</f>
        <v>-2.246036773904216</v>
      </c>
      <c r="F14" s="6" t="s">
        <v>5</v>
      </c>
      <c r="G14" s="26" t="s">
        <v>6</v>
      </c>
      <c r="H14" s="26" t="s">
        <v>7</v>
      </c>
      <c r="I14" s="3" t="s">
        <v>15</v>
      </c>
      <c r="J14" s="14">
        <f>(H12-H15)/(G12-G15)</f>
        <v>-2.246036773904216</v>
      </c>
    </row>
    <row r="15" spans="1:15" ht="18">
      <c r="A15" s="15">
        <f>2*A13/A5</f>
        <v>0.73333333333333328</v>
      </c>
      <c r="B15" s="27">
        <f>COS((0.5-A15)*PI())</f>
        <v>0.74314482547739436</v>
      </c>
      <c r="C15" s="27">
        <f>SIN((0.5-A15)*PI())</f>
        <v>-0.66913060635885802</v>
      </c>
      <c r="D15" s="16" t="s">
        <v>16</v>
      </c>
      <c r="E15" s="17">
        <f>C12-E14*B12</f>
        <v>1.0000000000000002</v>
      </c>
      <c r="F15" s="15">
        <f>2*F13/F5</f>
        <v>0.73333333333333328</v>
      </c>
      <c r="G15" s="27">
        <f>COS((0.5-F15)*PI())</f>
        <v>0.74314482547739436</v>
      </c>
      <c r="H15" s="27">
        <f>SIN((0.5-F15)*PI())</f>
        <v>-0.66913060635885802</v>
      </c>
      <c r="I15" s="16" t="s">
        <v>16</v>
      </c>
      <c r="J15" s="17">
        <f>H12-J14*G12</f>
        <v>1.0000000000000002</v>
      </c>
    </row>
    <row r="16" spans="1:15" ht="18.75" customHeight="1">
      <c r="A16" s="33">
        <v>28</v>
      </c>
      <c r="B16" s="28" t="s">
        <v>30</v>
      </c>
      <c r="C16" s="26"/>
      <c r="E16" s="5" t="s">
        <v>33</v>
      </c>
      <c r="F16" s="33">
        <v>25</v>
      </c>
      <c r="G16" s="28" t="s">
        <v>37</v>
      </c>
      <c r="H16" s="26"/>
      <c r="J16" s="5" t="s">
        <v>114</v>
      </c>
    </row>
    <row r="17" spans="1:10">
      <c r="A17" s="6" t="s">
        <v>5</v>
      </c>
      <c r="B17" s="26" t="s">
        <v>6</v>
      </c>
      <c r="C17" s="26" t="s">
        <v>7</v>
      </c>
      <c r="D17" s="3" t="s">
        <v>17</v>
      </c>
      <c r="E17" s="14">
        <f>(C18-C21)/(B18-B21)</f>
        <v>-0.44522868530853627</v>
      </c>
      <c r="F17" s="6" t="s">
        <v>5</v>
      </c>
      <c r="G17" s="26" t="s">
        <v>6</v>
      </c>
      <c r="H17" s="26" t="s">
        <v>7</v>
      </c>
      <c r="I17" s="3" t="s">
        <v>17</v>
      </c>
      <c r="J17" s="14">
        <f>(H18-H21)/(G18-G21)</f>
        <v>-0.44522868530853615</v>
      </c>
    </row>
    <row r="18" spans="1:10" ht="18">
      <c r="A18" s="18">
        <f>2*A16/A5</f>
        <v>1.8666666666666667</v>
      </c>
      <c r="B18" s="26">
        <f>COS((0.5-A18)*PI())</f>
        <v>-0.4067366430758001</v>
      </c>
      <c r="C18" s="26">
        <f>SIN((0.5-A18)*PI())</f>
        <v>0.91354545764260098</v>
      </c>
      <c r="D18" s="3" t="s">
        <v>18</v>
      </c>
      <c r="E18" s="14">
        <f>C18-E17*B18</f>
        <v>0.73245463677915512</v>
      </c>
      <c r="F18" s="8">
        <f>2*F16/F5</f>
        <v>1.6666666666666667</v>
      </c>
      <c r="G18" s="26">
        <f>COS((0.5-F18)*PI())</f>
        <v>-0.8660254037844386</v>
      </c>
      <c r="H18" s="26">
        <f>SIN((0.5-F18)*PI())</f>
        <v>0.50000000000000011</v>
      </c>
      <c r="I18" s="3" t="s">
        <v>18</v>
      </c>
      <c r="J18" s="14">
        <f>H18-J17*G18</f>
        <v>0.11442064802926033</v>
      </c>
    </row>
    <row r="19" spans="1:10">
      <c r="A19" s="33">
        <v>6</v>
      </c>
      <c r="B19" s="28" t="s">
        <v>31</v>
      </c>
      <c r="C19" s="26"/>
      <c r="D19" s="131" t="s">
        <v>34</v>
      </c>
      <c r="E19" s="131"/>
      <c r="F19" s="33">
        <v>9</v>
      </c>
      <c r="G19" s="28" t="s">
        <v>38</v>
      </c>
      <c r="H19" s="26"/>
      <c r="I19" s="131"/>
      <c r="J19" s="131"/>
    </row>
    <row r="20" spans="1:10">
      <c r="A20" s="6" t="s">
        <v>5</v>
      </c>
      <c r="B20" s="26" t="s">
        <v>6</v>
      </c>
      <c r="C20" s="26" t="s">
        <v>7</v>
      </c>
      <c r="D20" s="131"/>
      <c r="E20" s="131"/>
      <c r="F20" s="6" t="s">
        <v>5</v>
      </c>
      <c r="G20" s="26" t="s">
        <v>6</v>
      </c>
      <c r="H20" s="26" t="s">
        <v>7</v>
      </c>
      <c r="I20" s="131"/>
      <c r="J20" s="131"/>
    </row>
    <row r="21" spans="1:10">
      <c r="A21" s="19">
        <f>2*A19/A5</f>
        <v>0.4</v>
      </c>
      <c r="B21" s="27">
        <f>COS((0.5-A21)*PI())</f>
        <v>0.95105651629515364</v>
      </c>
      <c r="C21" s="27">
        <f>SIN((0.5-A21)*PI())</f>
        <v>0.30901699437494734</v>
      </c>
      <c r="D21" s="132"/>
      <c r="E21" s="132"/>
      <c r="F21" s="15">
        <f>2*F19/F5</f>
        <v>0.6</v>
      </c>
      <c r="G21" s="27">
        <f>COS((0.5-F21)*PI())</f>
        <v>0.95105651629515364</v>
      </c>
      <c r="H21" s="27">
        <f>SIN((0.5-F21)*PI())</f>
        <v>-0.30901699437494734</v>
      </c>
      <c r="I21" s="132"/>
      <c r="J21" s="132"/>
    </row>
    <row r="22" spans="1:10" ht="21" customHeight="1">
      <c r="A22" s="23" t="s">
        <v>20</v>
      </c>
      <c r="C22" s="24" t="s">
        <v>21</v>
      </c>
      <c r="F22" s="24" t="s">
        <v>22</v>
      </c>
      <c r="I22" s="25" t="s">
        <v>8</v>
      </c>
    </row>
  </sheetData>
  <mergeCells count="7">
    <mergeCell ref="D19:E21"/>
    <mergeCell ref="I19:J21"/>
    <mergeCell ref="A3:J3"/>
    <mergeCell ref="C4:E5"/>
    <mergeCell ref="H4:J5"/>
    <mergeCell ref="D6:E7"/>
    <mergeCell ref="I6:J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75A0-767F-4208-9FF9-8E32081347A2}">
  <dimension ref="A1:O20"/>
  <sheetViews>
    <sheetView showGridLines="0" workbookViewId="0">
      <selection activeCell="A3" sqref="A3:J20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17.45" customHeight="1" thickBot="1">
      <c r="A3" s="126" t="s">
        <v>52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5" ht="12.6" customHeight="1">
      <c r="A4" s="32">
        <v>14</v>
      </c>
      <c r="B4" s="4" t="s">
        <v>3</v>
      </c>
      <c r="C4" s="7"/>
      <c r="D4" s="127" t="s">
        <v>9</v>
      </c>
      <c r="E4" s="128"/>
      <c r="F4" s="20">
        <f>A4</f>
        <v>14</v>
      </c>
      <c r="G4" s="4" t="s">
        <v>3</v>
      </c>
      <c r="H4" s="7"/>
      <c r="I4" s="127" t="s">
        <v>9</v>
      </c>
      <c r="J4" s="128"/>
      <c r="L4" s="33" t="s">
        <v>36</v>
      </c>
      <c r="M4" s="32"/>
      <c r="N4" s="32"/>
      <c r="O4" s="32"/>
    </row>
    <row r="5" spans="1:15" ht="12.6" customHeight="1">
      <c r="A5" s="8"/>
      <c r="C5" s="7"/>
      <c r="D5" s="129"/>
      <c r="E5" s="130"/>
      <c r="F5" s="117" t="s">
        <v>39</v>
      </c>
      <c r="G5" s="118"/>
      <c r="H5" s="119"/>
      <c r="I5" s="129"/>
      <c r="J5" s="130"/>
      <c r="L5" s="29" t="s">
        <v>40</v>
      </c>
      <c r="M5" s="20"/>
    </row>
    <row r="6" spans="1:15" ht="12.6" customHeight="1">
      <c r="D6" s="9" t="s">
        <v>10</v>
      </c>
      <c r="E6" s="10"/>
      <c r="F6" s="117"/>
      <c r="G6" s="118"/>
      <c r="H6" s="119"/>
      <c r="I6" s="9" t="s">
        <v>10</v>
      </c>
      <c r="J6" s="10"/>
    </row>
    <row r="7" spans="1:15" ht="12.6" customHeight="1">
      <c r="C7" s="21"/>
      <c r="D7" s="44">
        <f>(E16-E13)/(E12-E15)</f>
        <v>0.62698016883135199</v>
      </c>
      <c r="E7" s="10" t="s">
        <v>11</v>
      </c>
      <c r="I7" s="44">
        <f>(J16-J13)/(J12-J15)</f>
        <v>0.62698016883135177</v>
      </c>
      <c r="J7" s="10" t="s">
        <v>11</v>
      </c>
      <c r="L7" s="35" t="s">
        <v>41</v>
      </c>
      <c r="M7" s="35"/>
    </row>
    <row r="8" spans="1:15" ht="12.6" customHeight="1">
      <c r="A8" s="33">
        <v>1</v>
      </c>
      <c r="B8" s="4" t="s">
        <v>28</v>
      </c>
      <c r="D8" s="12" t="s">
        <v>12</v>
      </c>
      <c r="E8" s="10"/>
      <c r="F8" s="33">
        <v>4</v>
      </c>
      <c r="G8" s="4" t="s">
        <v>37</v>
      </c>
      <c r="I8" s="9" t="s">
        <v>19</v>
      </c>
      <c r="J8" s="10"/>
    </row>
    <row r="9" spans="1:15" ht="12.6" customHeight="1">
      <c r="A9" s="6" t="s">
        <v>5</v>
      </c>
      <c r="B9" s="26" t="s">
        <v>6</v>
      </c>
      <c r="C9" s="26" t="s">
        <v>7</v>
      </c>
      <c r="D9" s="37">
        <f>E12*D7+E13</f>
        <v>5.4958132087370881E-2</v>
      </c>
      <c r="E9" s="10" t="s">
        <v>13</v>
      </c>
      <c r="F9" s="6" t="s">
        <v>5</v>
      </c>
      <c r="G9" s="26" t="s">
        <v>6</v>
      </c>
      <c r="H9" s="26" t="s">
        <v>7</v>
      </c>
      <c r="I9" s="37">
        <f>J12*I7+J13</f>
        <v>5.4958132087371381E-2</v>
      </c>
      <c r="J9" s="10" t="s">
        <v>13</v>
      </c>
    </row>
    <row r="10" spans="1:15" ht="12.6" customHeight="1" thickBot="1">
      <c r="A10">
        <f>2*A8/A4</f>
        <v>0.14285714285714285</v>
      </c>
      <c r="B10" s="26">
        <f>COS((0.5-A10)*PI())</f>
        <v>0.43388373911755818</v>
      </c>
      <c r="C10" s="26">
        <f>SIN((0.5-A10)*PI())</f>
        <v>0.90096886790241915</v>
      </c>
      <c r="D10" s="38">
        <f>E15*D7+E16</f>
        <v>5.4958132087371409E-2</v>
      </c>
      <c r="E10" s="13" t="s">
        <v>14</v>
      </c>
      <c r="F10" s="8">
        <f>2*F8/F4</f>
        <v>0.5714285714285714</v>
      </c>
      <c r="G10" s="26">
        <f>COS((0.5-F10)*PI())</f>
        <v>0.97492791218182362</v>
      </c>
      <c r="H10" s="26">
        <f>SIN((0.5-F10)*PI())</f>
        <v>-0.22252093395631428</v>
      </c>
      <c r="I10" s="38">
        <f>J15*I7+J16</f>
        <v>5.4958132087371298E-2</v>
      </c>
      <c r="J10" s="13" t="s">
        <v>14</v>
      </c>
    </row>
    <row r="11" spans="1:15" ht="12.6" customHeight="1">
      <c r="A11" s="33">
        <v>5</v>
      </c>
      <c r="B11" s="28" t="s">
        <v>29</v>
      </c>
      <c r="C11" s="26"/>
      <c r="E11" s="5" t="s">
        <v>32</v>
      </c>
      <c r="F11" s="33">
        <v>13</v>
      </c>
      <c r="G11" s="28" t="s">
        <v>38</v>
      </c>
      <c r="H11" s="26"/>
      <c r="J11" s="5" t="s">
        <v>56</v>
      </c>
    </row>
    <row r="12" spans="1:15" ht="12.6" customHeight="1">
      <c r="A12" s="6" t="s">
        <v>5</v>
      </c>
      <c r="B12" s="26" t="s">
        <v>6</v>
      </c>
      <c r="C12" s="26" t="s">
        <v>7</v>
      </c>
      <c r="D12" s="3" t="s">
        <v>15</v>
      </c>
      <c r="E12" s="14">
        <f>(C10-C13)/(B10-B13)</f>
        <v>-4.3812862675348239</v>
      </c>
      <c r="F12" s="6" t="s">
        <v>5</v>
      </c>
      <c r="G12" s="26" t="s">
        <v>6</v>
      </c>
      <c r="H12" s="26" t="s">
        <v>7</v>
      </c>
      <c r="I12" s="3" t="s">
        <v>15</v>
      </c>
      <c r="J12" s="14">
        <f>(H10-H13)/(G10-G13)</f>
        <v>-0.79747338888240371</v>
      </c>
    </row>
    <row r="13" spans="1:15" ht="12.6" customHeight="1">
      <c r="A13" s="15">
        <f>2*A11/A4</f>
        <v>0.7142857142857143</v>
      </c>
      <c r="B13" s="27">
        <f>COS((0.5-A13)*PI())</f>
        <v>0.7818314824680298</v>
      </c>
      <c r="C13" s="27">
        <f>SIN((0.5-A13)*PI())</f>
        <v>-0.62348980185873348</v>
      </c>
      <c r="D13" s="16" t="s">
        <v>16</v>
      </c>
      <c r="E13" s="17">
        <f>C10-E12*B10</f>
        <v>2.801937735804839</v>
      </c>
      <c r="F13" s="15">
        <f>2*F11/F4</f>
        <v>1.8571428571428572</v>
      </c>
      <c r="G13" s="27">
        <f>COS((0.5-F13)*PI())</f>
        <v>-0.43388373911755829</v>
      </c>
      <c r="H13" s="27">
        <f>SIN((0.5-F13)*PI())</f>
        <v>0.90096886790241903</v>
      </c>
      <c r="I13" s="16" t="s">
        <v>16</v>
      </c>
      <c r="J13" s="17">
        <f>H10-J12*G10</f>
        <v>0.5549581320873711</v>
      </c>
    </row>
    <row r="14" spans="1:15" ht="12.6" customHeight="1">
      <c r="A14" s="33">
        <v>3</v>
      </c>
      <c r="B14" s="28" t="s">
        <v>30</v>
      </c>
      <c r="C14" s="26"/>
      <c r="E14" s="5" t="s">
        <v>33</v>
      </c>
      <c r="F14" s="34">
        <f>A14</f>
        <v>3</v>
      </c>
      <c r="G14" s="28" t="s">
        <v>44</v>
      </c>
      <c r="H14" s="26"/>
      <c r="J14" s="5" t="s">
        <v>55</v>
      </c>
    </row>
    <row r="15" spans="1:15" ht="12.6" customHeight="1">
      <c r="A15" s="6" t="s">
        <v>5</v>
      </c>
      <c r="B15" s="26" t="s">
        <v>6</v>
      </c>
      <c r="C15" s="26" t="s">
        <v>7</v>
      </c>
      <c r="D15" s="3" t="s">
        <v>17</v>
      </c>
      <c r="E15" s="14">
        <f>(C16-C19)/(B16-B19)</f>
        <v>0.48157461880752844</v>
      </c>
      <c r="F15" s="6" t="s">
        <v>5</v>
      </c>
      <c r="G15" s="26" t="s">
        <v>6</v>
      </c>
      <c r="H15" s="26" t="s">
        <v>7</v>
      </c>
      <c r="I15" s="3" t="s">
        <v>17</v>
      </c>
      <c r="J15" s="14">
        <f>(H16-H19)/(G16-G19)</f>
        <v>0.48157461880752844</v>
      </c>
    </row>
    <row r="16" spans="1:15" ht="12.6" customHeight="1">
      <c r="A16" s="18">
        <f>2*A14/A4</f>
        <v>0.42857142857142855</v>
      </c>
      <c r="B16" s="26">
        <f>COS((0.5-A16)*PI())</f>
        <v>0.97492791218182362</v>
      </c>
      <c r="C16" s="26">
        <f>SIN((0.5-A16)*PI())</f>
        <v>0.22252093395631448</v>
      </c>
      <c r="D16" s="3" t="s">
        <v>18</v>
      </c>
      <c r="E16" s="14">
        <f>C16-E15*B16</f>
        <v>-0.24697960371746677</v>
      </c>
      <c r="F16" s="8">
        <f>2*F14/F4</f>
        <v>0.42857142857142855</v>
      </c>
      <c r="G16" s="26">
        <f>COS((0.5-F16)*PI())</f>
        <v>0.97492791218182362</v>
      </c>
      <c r="H16" s="26">
        <f>SIN((0.5-F16)*PI())</f>
        <v>0.22252093395631448</v>
      </c>
      <c r="I16" s="3" t="s">
        <v>18</v>
      </c>
      <c r="J16" s="14">
        <f>H16-J15*G16</f>
        <v>-0.24697960371746677</v>
      </c>
    </row>
    <row r="17" spans="1:10" ht="12.6" customHeight="1">
      <c r="A17" s="33">
        <v>9</v>
      </c>
      <c r="B17" s="28" t="s">
        <v>31</v>
      </c>
      <c r="C17" s="26"/>
      <c r="D17" s="131"/>
      <c r="E17" s="131"/>
      <c r="F17" s="34">
        <f>A17</f>
        <v>9</v>
      </c>
      <c r="G17" s="28" t="s">
        <v>45</v>
      </c>
      <c r="H17" s="26"/>
      <c r="I17" s="131"/>
      <c r="J17" s="131"/>
    </row>
    <row r="18" spans="1:10" ht="12.6" customHeight="1">
      <c r="A18" s="6" t="s">
        <v>5</v>
      </c>
      <c r="B18" s="26" t="s">
        <v>6</v>
      </c>
      <c r="C18" s="26" t="s">
        <v>7</v>
      </c>
      <c r="D18" s="131"/>
      <c r="E18" s="131"/>
      <c r="F18" s="6" t="s">
        <v>5</v>
      </c>
      <c r="G18" s="26" t="s">
        <v>6</v>
      </c>
      <c r="H18" s="26" t="s">
        <v>7</v>
      </c>
      <c r="I18" s="131"/>
      <c r="J18" s="131"/>
    </row>
    <row r="19" spans="1:10" ht="12.6" customHeight="1">
      <c r="A19" s="19">
        <f>2*A17/A4</f>
        <v>1.2857142857142858</v>
      </c>
      <c r="B19" s="27">
        <f>COS((0.5-A19)*PI())</f>
        <v>-0.78183148246803003</v>
      </c>
      <c r="C19" s="27">
        <f>SIN((0.5-A19)*PI())</f>
        <v>-0.62348980185873326</v>
      </c>
      <c r="D19" s="132"/>
      <c r="E19" s="132"/>
      <c r="F19" s="15">
        <f>2*F17/F4</f>
        <v>1.2857142857142858</v>
      </c>
      <c r="G19" s="27">
        <f>COS((0.5-F19)*PI())</f>
        <v>-0.78183148246803003</v>
      </c>
      <c r="H19" s="27">
        <f>SIN((0.5-F19)*PI())</f>
        <v>-0.62348980185873326</v>
      </c>
      <c r="I19" s="132"/>
      <c r="J19" s="132"/>
    </row>
    <row r="20" spans="1:10" ht="20.100000000000001" customHeight="1">
      <c r="A20" s="46" t="s">
        <v>20</v>
      </c>
      <c r="B20" s="47"/>
      <c r="C20" s="48" t="s">
        <v>21</v>
      </c>
      <c r="D20" s="47"/>
      <c r="E20" s="47"/>
      <c r="F20" s="48" t="s">
        <v>22</v>
      </c>
      <c r="G20" s="47"/>
      <c r="H20" s="47"/>
      <c r="I20" s="49" t="s">
        <v>8</v>
      </c>
      <c r="J20" s="47"/>
    </row>
  </sheetData>
  <mergeCells count="6">
    <mergeCell ref="A3:J3"/>
    <mergeCell ref="D4:E5"/>
    <mergeCell ref="I4:J5"/>
    <mergeCell ref="F5:H6"/>
    <mergeCell ref="D17:E19"/>
    <mergeCell ref="I17:J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C9B5-4ECD-4446-87F5-15FB3DFD561E}">
  <dimension ref="A1:O20"/>
  <sheetViews>
    <sheetView showGridLines="0" workbookViewId="0">
      <selection activeCell="L24" sqref="L24"/>
    </sheetView>
  </sheetViews>
  <sheetFormatPr defaultRowHeight="15"/>
  <cols>
    <col min="1" max="1" width="10.42578125" customWidth="1"/>
    <col min="3" max="3" width="11.85546875" bestFit="1" customWidth="1"/>
    <col min="6" max="6" width="11" customWidth="1"/>
    <col min="10" max="10" width="8.140625" customWidth="1"/>
  </cols>
  <sheetData>
    <row r="1" spans="1:15">
      <c r="A1" s="1" t="s">
        <v>0</v>
      </c>
      <c r="C1" t="s">
        <v>1</v>
      </c>
    </row>
    <row r="2" spans="1:15">
      <c r="A2" s="2"/>
      <c r="B2" s="2"/>
      <c r="C2" s="2"/>
      <c r="D2" s="2" t="s">
        <v>2</v>
      </c>
      <c r="E2" s="2"/>
      <c r="F2" s="2"/>
      <c r="G2" s="2"/>
      <c r="H2" s="2"/>
      <c r="I2" s="2"/>
      <c r="J2" s="2"/>
    </row>
    <row r="3" spans="1:15" ht="17.45" customHeight="1" thickBot="1">
      <c r="A3" s="126" t="s">
        <v>53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5" ht="12.6" customHeight="1">
      <c r="A4" s="32">
        <v>15</v>
      </c>
      <c r="B4" s="4" t="s">
        <v>3</v>
      </c>
      <c r="C4" s="7"/>
      <c r="D4" s="127" t="s">
        <v>9</v>
      </c>
      <c r="E4" s="128"/>
      <c r="F4" s="20">
        <f>A4</f>
        <v>15</v>
      </c>
      <c r="G4" s="4" t="s">
        <v>3</v>
      </c>
      <c r="H4" s="7"/>
      <c r="I4" s="127" t="s">
        <v>9</v>
      </c>
      <c r="J4" s="128"/>
      <c r="L4" s="33" t="s">
        <v>36</v>
      </c>
      <c r="M4" s="32"/>
      <c r="N4" s="32"/>
      <c r="O4" s="32"/>
    </row>
    <row r="5" spans="1:15" ht="12.6" customHeight="1">
      <c r="A5" s="8"/>
      <c r="C5" s="7"/>
      <c r="D5" s="129"/>
      <c r="E5" s="130"/>
      <c r="F5" s="117" t="s">
        <v>39</v>
      </c>
      <c r="G5" s="118"/>
      <c r="H5" s="119"/>
      <c r="I5" s="129"/>
      <c r="J5" s="130"/>
      <c r="L5" s="29" t="s">
        <v>40</v>
      </c>
      <c r="M5" s="20"/>
    </row>
    <row r="6" spans="1:15" ht="12.6" customHeight="1">
      <c r="D6" s="9" t="s">
        <v>10</v>
      </c>
      <c r="E6" s="10"/>
      <c r="F6" s="117"/>
      <c r="G6" s="118"/>
      <c r="H6" s="119"/>
      <c r="I6" s="9" t="s">
        <v>10</v>
      </c>
      <c r="J6" s="10"/>
    </row>
    <row r="7" spans="1:15" ht="12.6" customHeight="1">
      <c r="C7" s="21"/>
      <c r="D7" s="45">
        <f>(E16-E13)/(E12-E15)</f>
        <v>-0.30129162319358921</v>
      </c>
      <c r="E7" s="10" t="s">
        <v>11</v>
      </c>
      <c r="I7" s="51">
        <f>(J16-J13)/(J12-J15)</f>
        <v>-0.30392918752371717</v>
      </c>
      <c r="J7" s="10" t="s">
        <v>11</v>
      </c>
      <c r="L7" s="35" t="s">
        <v>41</v>
      </c>
      <c r="M7" s="35"/>
    </row>
    <row r="8" spans="1:15" ht="12.6" customHeight="1">
      <c r="A8" s="33">
        <v>8</v>
      </c>
      <c r="B8" s="4" t="s">
        <v>28</v>
      </c>
      <c r="D8" s="12" t="s">
        <v>12</v>
      </c>
      <c r="E8" s="10"/>
      <c r="F8" s="33">
        <v>7</v>
      </c>
      <c r="G8" s="4" t="s">
        <v>37</v>
      </c>
      <c r="I8" s="9" t="s">
        <v>19</v>
      </c>
      <c r="J8" s="10"/>
    </row>
    <row r="9" spans="1:15" ht="12.6" customHeight="1">
      <c r="A9" s="6" t="s">
        <v>5</v>
      </c>
      <c r="B9" s="26" t="s">
        <v>6</v>
      </c>
      <c r="C9" s="26" t="s">
        <v>7</v>
      </c>
      <c r="D9" s="45">
        <f>E12*D7+E13</f>
        <v>-8.9696891399499545E-2</v>
      </c>
      <c r="E9" s="10" t="s">
        <v>13</v>
      </c>
      <c r="F9" s="6" t="s">
        <v>5</v>
      </c>
      <c r="G9" s="26" t="s">
        <v>6</v>
      </c>
      <c r="H9" s="26" t="s">
        <v>7</v>
      </c>
      <c r="I9" s="51">
        <f>J12*I7+J13</f>
        <v>-9.1613194055687797E-2</v>
      </c>
      <c r="J9" s="10" t="s">
        <v>13</v>
      </c>
    </row>
    <row r="10" spans="1:15" ht="12.6" customHeight="1" thickBot="1">
      <c r="A10">
        <f>2*A8/A4</f>
        <v>1.0666666666666667</v>
      </c>
      <c r="B10" s="26">
        <f>COS((0.5-A10)*PI())</f>
        <v>-0.20791169081775912</v>
      </c>
      <c r="C10" s="26">
        <f>SIN((0.5-A10)*PI())</f>
        <v>-0.97814760073380569</v>
      </c>
      <c r="D10" s="52">
        <f>E15*D7+E16</f>
        <v>-8.9696891399499823E-2</v>
      </c>
      <c r="E10" s="13" t="s">
        <v>14</v>
      </c>
      <c r="F10" s="8">
        <f>2*F8/F4</f>
        <v>0.93333333333333335</v>
      </c>
      <c r="G10" s="26">
        <f>COS((0.5-F10)*PI())</f>
        <v>0.20791169081775923</v>
      </c>
      <c r="H10" s="26">
        <f>SIN((0.5-F10)*PI())</f>
        <v>-0.97814760073380569</v>
      </c>
      <c r="I10" s="53">
        <f>J15*I7+J16</f>
        <v>-9.1613194055687769E-2</v>
      </c>
      <c r="J10" s="13" t="s">
        <v>14</v>
      </c>
    </row>
    <row r="11" spans="1:15" ht="12.6" customHeight="1">
      <c r="A11" s="33">
        <v>14</v>
      </c>
      <c r="B11" s="28" t="s">
        <v>29</v>
      </c>
      <c r="C11" s="26"/>
      <c r="E11" s="5" t="s">
        <v>32</v>
      </c>
      <c r="F11" s="33">
        <v>13</v>
      </c>
      <c r="G11" s="28" t="s">
        <v>38</v>
      </c>
      <c r="H11" s="26"/>
      <c r="J11" s="5" t="s">
        <v>56</v>
      </c>
    </row>
    <row r="12" spans="1:15" ht="12.6" customHeight="1">
      <c r="A12" s="6" t="s">
        <v>5</v>
      </c>
      <c r="B12" s="26" t="s">
        <v>6</v>
      </c>
      <c r="C12" s="26" t="s">
        <v>7</v>
      </c>
      <c r="D12" s="3" t="s">
        <v>15</v>
      </c>
      <c r="E12" s="14">
        <f>(C10-C13)/(B10-B13)</f>
        <v>-9.51436445422258</v>
      </c>
      <c r="F12" s="6" t="s">
        <v>5</v>
      </c>
      <c r="G12" s="26" t="s">
        <v>6</v>
      </c>
      <c r="H12" s="26" t="s">
        <v>7</v>
      </c>
      <c r="I12" s="3" t="s">
        <v>15</v>
      </c>
      <c r="J12" s="14">
        <f>(H10-H13)/(G10-G13)</f>
        <v>-1.7320508075688776</v>
      </c>
    </row>
    <row r="13" spans="1:15" ht="12.6" customHeight="1">
      <c r="A13" s="15">
        <f>2*A11/A4</f>
        <v>1.8666666666666667</v>
      </c>
      <c r="B13" s="27">
        <f>COS((0.5-A13)*PI())</f>
        <v>-0.4067366430758001</v>
      </c>
      <c r="C13" s="27">
        <f>SIN((0.5-A13)*PI())</f>
        <v>0.91354545764260098</v>
      </c>
      <c r="D13" s="16" t="s">
        <v>16</v>
      </c>
      <c r="E13" s="17">
        <f>C10-E12*B10</f>
        <v>-2.9562952014676083</v>
      </c>
      <c r="F13" s="15">
        <f>2*F11/F4</f>
        <v>1.7333333333333334</v>
      </c>
      <c r="G13" s="27">
        <f>COS((0.5-F13)*PI())</f>
        <v>-0.74314482547739424</v>
      </c>
      <c r="H13" s="27">
        <f>SIN((0.5-F13)*PI())</f>
        <v>0.66913060635885824</v>
      </c>
      <c r="I13" s="16" t="s">
        <v>16</v>
      </c>
      <c r="J13" s="17">
        <f>H10-J12*G10</f>
        <v>-0.61803398874989501</v>
      </c>
    </row>
    <row r="14" spans="1:15" ht="12.6" customHeight="1">
      <c r="A14" s="33">
        <v>2</v>
      </c>
      <c r="B14" s="28" t="s">
        <v>30</v>
      </c>
      <c r="C14" s="26"/>
      <c r="E14" s="5" t="s">
        <v>33</v>
      </c>
      <c r="F14" s="34">
        <f>A14</f>
        <v>2</v>
      </c>
      <c r="G14" s="28" t="s">
        <v>44</v>
      </c>
      <c r="H14" s="26"/>
      <c r="J14" s="5" t="s">
        <v>55</v>
      </c>
    </row>
    <row r="15" spans="1:15" ht="12.6" customHeight="1">
      <c r="A15" s="6" t="s">
        <v>5</v>
      </c>
      <c r="B15" s="26" t="s">
        <v>6</v>
      </c>
      <c r="C15" s="26" t="s">
        <v>7</v>
      </c>
      <c r="D15" s="3" t="s">
        <v>17</v>
      </c>
      <c r="E15" s="14">
        <f>(C16-C19)/(B16-B19)</f>
        <v>0.72654252800536123</v>
      </c>
      <c r="F15" s="6" t="s">
        <v>5</v>
      </c>
      <c r="G15" s="26" t="s">
        <v>6</v>
      </c>
      <c r="H15" s="26" t="s">
        <v>7</v>
      </c>
      <c r="I15" s="3" t="s">
        <v>17</v>
      </c>
      <c r="J15" s="14">
        <f>(H16-H19)/(G16-G19)</f>
        <v>0.72654252800536123</v>
      </c>
    </row>
    <row r="16" spans="1:15" ht="12.6" customHeight="1">
      <c r="A16" s="18">
        <f>2*A14/A4</f>
        <v>0.26666666666666666</v>
      </c>
      <c r="B16" s="26">
        <f>COS((0.5-A16)*PI())</f>
        <v>0.74314482547739424</v>
      </c>
      <c r="C16" s="26">
        <f>SIN((0.5-A16)*PI())</f>
        <v>0.66913060635885824</v>
      </c>
      <c r="D16" s="3" t="s">
        <v>18</v>
      </c>
      <c r="E16" s="14">
        <f>C16-E15*B16</f>
        <v>0.1292042861824092</v>
      </c>
      <c r="F16" s="8">
        <f>2*F14/F4</f>
        <v>0.26666666666666666</v>
      </c>
      <c r="G16" s="26">
        <f>COS((0.5-F16)*PI())</f>
        <v>0.74314482547739424</v>
      </c>
      <c r="H16" s="26">
        <f>SIN((0.5-F16)*PI())</f>
        <v>0.66913060635885824</v>
      </c>
      <c r="I16" s="3" t="s">
        <v>18</v>
      </c>
      <c r="J16" s="14">
        <f>H16-J15*G16</f>
        <v>0.1292042861824092</v>
      </c>
    </row>
    <row r="17" spans="1:10" ht="12.6" customHeight="1">
      <c r="A17" s="33">
        <v>10</v>
      </c>
      <c r="B17" s="28" t="s">
        <v>31</v>
      </c>
      <c r="C17" s="26"/>
      <c r="D17" s="131"/>
      <c r="E17" s="131"/>
      <c r="F17" s="34">
        <f>A17</f>
        <v>10</v>
      </c>
      <c r="G17" s="28" t="s">
        <v>45</v>
      </c>
      <c r="H17" s="26"/>
      <c r="I17" s="131"/>
      <c r="J17" s="131"/>
    </row>
    <row r="18" spans="1:10" ht="12.6" customHeight="1">
      <c r="A18" s="6" t="s">
        <v>5</v>
      </c>
      <c r="B18" s="26" t="s">
        <v>6</v>
      </c>
      <c r="C18" s="26" t="s">
        <v>7</v>
      </c>
      <c r="D18" s="131"/>
      <c r="E18" s="131"/>
      <c r="F18" s="6" t="s">
        <v>5</v>
      </c>
      <c r="G18" s="26" t="s">
        <v>6</v>
      </c>
      <c r="H18" s="26" t="s">
        <v>7</v>
      </c>
      <c r="I18" s="131"/>
      <c r="J18" s="131"/>
    </row>
    <row r="19" spans="1:10" ht="12.6" customHeight="1">
      <c r="A19" s="19">
        <f>2*A17/A4</f>
        <v>1.3333333333333333</v>
      </c>
      <c r="B19" s="27">
        <f>COS((0.5-A19)*PI())</f>
        <v>-0.86602540378443849</v>
      </c>
      <c r="C19" s="27">
        <f>SIN((0.5-A19)*PI())</f>
        <v>-0.50000000000000033</v>
      </c>
      <c r="D19" s="132"/>
      <c r="E19" s="132"/>
      <c r="F19" s="15">
        <f>2*F17/F4</f>
        <v>1.3333333333333333</v>
      </c>
      <c r="G19" s="27">
        <f>COS((0.5-F19)*PI())</f>
        <v>-0.86602540378443849</v>
      </c>
      <c r="H19" s="27">
        <f>SIN((0.5-F19)*PI())</f>
        <v>-0.50000000000000033</v>
      </c>
      <c r="I19" s="132"/>
      <c r="J19" s="132"/>
    </row>
    <row r="20" spans="1:10" ht="20.100000000000001" customHeight="1">
      <c r="A20" s="46" t="s">
        <v>20</v>
      </c>
      <c r="B20" s="47"/>
      <c r="C20" s="48" t="s">
        <v>21</v>
      </c>
      <c r="D20" s="47"/>
      <c r="E20" s="47"/>
      <c r="F20" s="48" t="s">
        <v>22</v>
      </c>
      <c r="G20" s="47"/>
      <c r="H20" s="47"/>
      <c r="I20" s="49" t="s">
        <v>8</v>
      </c>
      <c r="J20" s="47"/>
    </row>
  </sheetData>
  <mergeCells count="6">
    <mergeCell ref="A3:J3"/>
    <mergeCell ref="D4:E5"/>
    <mergeCell ref="I4:J5"/>
    <mergeCell ref="D17:E19"/>
    <mergeCell ref="I17:J19"/>
    <mergeCell ref="F5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Screenshot</vt:lpstr>
      <vt:lpstr>Smallest Triangle Locked</vt:lpstr>
      <vt:lpstr>1 non-H line Concurrence A (2)</vt:lpstr>
      <vt:lpstr>Concurrence 2H images (4)</vt:lpstr>
      <vt:lpstr>Concurrence 2H images (3)</vt:lpstr>
      <vt:lpstr>Concurrence 2H images (2)</vt:lpstr>
      <vt:lpstr>Concurrence 2H images</vt:lpstr>
      <vt:lpstr>2 Concurrence H 1 Image (1)</vt:lpstr>
      <vt:lpstr>2 Concurrence H 1 Image (2)</vt:lpstr>
      <vt:lpstr>1 non-H line Concurrence A</vt:lpstr>
      <vt:lpstr>1 non-H line Concurrence B </vt:lpstr>
      <vt:lpstr>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Erfle, Steve</dc:creator>
  <cp:keywords/>
  <dc:description/>
  <cp:lastModifiedBy>Erfle, Steve</cp:lastModifiedBy>
  <cp:revision/>
  <dcterms:created xsi:type="dcterms:W3CDTF">2024-10-07T18:07:57Z</dcterms:created>
  <dcterms:modified xsi:type="dcterms:W3CDTF">2026-09-11T18:05:06Z</dcterms:modified>
  <cp:category/>
  <cp:contentStatus/>
</cp:coreProperties>
</file>